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dicators\"/>
    </mc:Choice>
  </mc:AlternateContent>
  <bookViews>
    <workbookView xWindow="-15" yWindow="-15" windowWidth="7590" windowHeight="6105" tabRatio="599" activeTab="2"/>
  </bookViews>
  <sheets>
    <sheet name="Nitrogen" sheetId="7" r:id="rId1"/>
    <sheet name="Phosphorus" sheetId="8" r:id="rId2"/>
    <sheet name="Sediment" sheetId="10" r:id="rId3"/>
    <sheet name="charts for exec sum" sheetId="11" r:id="rId4"/>
    <sheet name="IndicatorLoads-Goals_031015" sheetId="13" r:id="rId5"/>
  </sheets>
  <externalReferences>
    <externalReference r:id="rId6"/>
    <externalReference r:id="rId7"/>
    <externalReference r:id="rId8"/>
    <externalReference r:id="rId9"/>
  </externalReferences>
  <definedNames>
    <definedName name="__________2000_swm_coseg" localSheetId="3">#REF!</definedName>
    <definedName name="__________2000_swm_coseg" localSheetId="0">#REF!</definedName>
    <definedName name="__________2000_swm_coseg" localSheetId="1">#REF!</definedName>
    <definedName name="__________2000_swm_coseg" localSheetId="2">#REF!</definedName>
    <definedName name="__________2000_swm_coseg">#REF!</definedName>
    <definedName name="__________2000cum_Plus_2001" localSheetId="3">#REF!</definedName>
    <definedName name="__________2000cum_Plus_2001" localSheetId="0">#REF!</definedName>
    <definedName name="__________2000cum_Plus_2001" localSheetId="1">#REF!</definedName>
    <definedName name="__________2000cum_Plus_2001" localSheetId="2">#REF!</definedName>
    <definedName name="__________2000cum_Plus_2001">#REF!</definedName>
    <definedName name="__________2001ProgCum" localSheetId="3">#REF!</definedName>
    <definedName name="__________2001ProgCum" localSheetId="0">#REF!</definedName>
    <definedName name="__________2001ProgCum" localSheetId="1">#REF!</definedName>
    <definedName name="__________2001ProgCum" localSheetId="2">#REF!</definedName>
    <definedName name="__________2001ProgCum">#REF!</definedName>
    <definedName name="_________2000_swm_coseg" localSheetId="3">#REF!</definedName>
    <definedName name="_________2000_swm_coseg" localSheetId="0">#REF!</definedName>
    <definedName name="_________2000_swm_coseg" localSheetId="1">#REF!</definedName>
    <definedName name="_________2000_swm_coseg" localSheetId="2">#REF!</definedName>
    <definedName name="_________2000_swm_coseg">#REF!</definedName>
    <definedName name="_________2000cum_Plus_2001" localSheetId="3">#REF!</definedName>
    <definedName name="_________2000cum_Plus_2001" localSheetId="0">#REF!</definedName>
    <definedName name="_________2000cum_Plus_2001" localSheetId="1">#REF!</definedName>
    <definedName name="_________2000cum_Plus_2001" localSheetId="2">#REF!</definedName>
    <definedName name="_________2000cum_Plus_2001">#REF!</definedName>
    <definedName name="_________2001ProgCum" localSheetId="3">#REF!</definedName>
    <definedName name="_________2001ProgCum" localSheetId="0">#REF!</definedName>
    <definedName name="_________2001ProgCum" localSheetId="1">#REF!</definedName>
    <definedName name="_________2001ProgCum" localSheetId="2">#REF!</definedName>
    <definedName name="_________2001ProgCum">#REF!</definedName>
    <definedName name="________2000_swm_coseg" localSheetId="3">#REF!</definedName>
    <definedName name="________2000_swm_coseg" localSheetId="0">#REF!</definedName>
    <definedName name="________2000_swm_coseg" localSheetId="1">#REF!</definedName>
    <definedName name="________2000_swm_coseg" localSheetId="2">#REF!</definedName>
    <definedName name="________2000_swm_coseg">#REF!</definedName>
    <definedName name="________2000cum_Plus_2001" localSheetId="3">#REF!</definedName>
    <definedName name="________2000cum_Plus_2001" localSheetId="0">#REF!</definedName>
    <definedName name="________2000cum_Plus_2001" localSheetId="1">#REF!</definedName>
    <definedName name="________2000cum_Plus_2001" localSheetId="2">#REF!</definedName>
    <definedName name="________2000cum_Plus_2001">#REF!</definedName>
    <definedName name="________2001ProgCum" localSheetId="3">#REF!</definedName>
    <definedName name="________2001ProgCum" localSheetId="0">#REF!</definedName>
    <definedName name="________2001ProgCum" localSheetId="1">#REF!</definedName>
    <definedName name="________2001ProgCum" localSheetId="2">#REF!</definedName>
    <definedName name="________2001ProgCum">#REF!</definedName>
    <definedName name="_______2000_swm_coseg" localSheetId="3">#REF!</definedName>
    <definedName name="_______2000_swm_coseg" localSheetId="0">#REF!</definedName>
    <definedName name="_______2000_swm_coseg" localSheetId="1">#REF!</definedName>
    <definedName name="_______2000_swm_coseg" localSheetId="2">#REF!</definedName>
    <definedName name="_______2000_swm_coseg">#REF!</definedName>
    <definedName name="_______2000cum_Plus_2001" localSheetId="3">#REF!</definedName>
    <definedName name="_______2000cum_Plus_2001" localSheetId="0">#REF!</definedName>
    <definedName name="_______2000cum_Plus_2001" localSheetId="1">#REF!</definedName>
    <definedName name="_______2000cum_Plus_2001" localSheetId="2">#REF!</definedName>
    <definedName name="_______2000cum_Plus_2001">#REF!</definedName>
    <definedName name="_______2001ProgCum" localSheetId="3">#REF!</definedName>
    <definedName name="_______2001ProgCum" localSheetId="0">#REF!</definedName>
    <definedName name="_______2001ProgCum" localSheetId="1">#REF!</definedName>
    <definedName name="_______2001ProgCum" localSheetId="2">#REF!</definedName>
    <definedName name="_______2001ProgCum">#REF!</definedName>
    <definedName name="______2000_swm_coseg" localSheetId="3">#REF!</definedName>
    <definedName name="______2000_swm_coseg" localSheetId="0">#REF!</definedName>
    <definedName name="______2000_swm_coseg" localSheetId="1">#REF!</definedName>
    <definedName name="______2000_swm_coseg" localSheetId="2">#REF!</definedName>
    <definedName name="______2000_swm_coseg">#REF!</definedName>
    <definedName name="______2000cum_Plus_2001" localSheetId="3">#REF!</definedName>
    <definedName name="______2000cum_Plus_2001" localSheetId="0">#REF!</definedName>
    <definedName name="______2000cum_Plus_2001" localSheetId="1">#REF!</definedName>
    <definedName name="______2000cum_Plus_2001" localSheetId="2">#REF!</definedName>
    <definedName name="______2000cum_Plus_2001">#REF!</definedName>
    <definedName name="______2001ProgCum" localSheetId="3">#REF!</definedName>
    <definedName name="______2001ProgCum" localSheetId="0">#REF!</definedName>
    <definedName name="______2001ProgCum" localSheetId="1">#REF!</definedName>
    <definedName name="______2001ProgCum" localSheetId="2">#REF!</definedName>
    <definedName name="______2001ProgCum">#REF!</definedName>
    <definedName name="_____2000_swm_coseg" localSheetId="3">#REF!</definedName>
    <definedName name="_____2000_swm_coseg" localSheetId="0">#REF!</definedName>
    <definedName name="_____2000_swm_coseg" localSheetId="1">#REF!</definedName>
    <definedName name="_____2000_swm_coseg" localSheetId="2">#REF!</definedName>
    <definedName name="_____2000_swm_coseg">#REF!</definedName>
    <definedName name="_____2000cum_Plus_2001" localSheetId="3">#REF!</definedName>
    <definedName name="_____2000cum_Plus_2001" localSheetId="0">#REF!</definedName>
    <definedName name="_____2000cum_Plus_2001" localSheetId="1">#REF!</definedName>
    <definedName name="_____2000cum_Plus_2001" localSheetId="2">#REF!</definedName>
    <definedName name="_____2000cum_Plus_2001">#REF!</definedName>
    <definedName name="_____2001ProgCum" localSheetId="3">#REF!</definedName>
    <definedName name="_____2001ProgCum" localSheetId="0">#REF!</definedName>
    <definedName name="_____2001ProgCum" localSheetId="1">#REF!</definedName>
    <definedName name="_____2001ProgCum" localSheetId="2">#REF!</definedName>
    <definedName name="_____2001ProgCum">#REF!</definedName>
    <definedName name="____2000_swm_coseg" localSheetId="3">#REF!</definedName>
    <definedName name="____2000_swm_coseg" localSheetId="0">#REF!</definedName>
    <definedName name="____2000_swm_coseg" localSheetId="1">#REF!</definedName>
    <definedName name="____2000_swm_coseg" localSheetId="2">#REF!</definedName>
    <definedName name="____2000_swm_coseg">#REF!</definedName>
    <definedName name="____2000cum_Plus_2001" localSheetId="3">#REF!</definedName>
    <definedName name="____2000cum_Plus_2001" localSheetId="0">#REF!</definedName>
    <definedName name="____2000cum_Plus_2001" localSheetId="1">#REF!</definedName>
    <definedName name="____2000cum_Plus_2001" localSheetId="2">#REF!</definedName>
    <definedName name="____2000cum_Plus_2001">#REF!</definedName>
    <definedName name="____2001ProgCum" localSheetId="3">#REF!</definedName>
    <definedName name="____2001ProgCum" localSheetId="0">#REF!</definedName>
    <definedName name="____2001ProgCum" localSheetId="1">#REF!</definedName>
    <definedName name="____2001ProgCum" localSheetId="2">#REF!</definedName>
    <definedName name="____2001ProgCum">#REF!</definedName>
    <definedName name="___1_2000_swm_coseg" localSheetId="3">#REF!</definedName>
    <definedName name="___1_2000_swm_coseg" localSheetId="0">#REF!</definedName>
    <definedName name="___1_2000_swm_coseg" localSheetId="1">#REF!</definedName>
    <definedName name="___1_2000_swm_coseg" localSheetId="2">#REF!</definedName>
    <definedName name="___1_2000_swm_coseg">#REF!</definedName>
    <definedName name="___2_2000cum_Plus_2001" localSheetId="3">#REF!</definedName>
    <definedName name="___2_2000cum_Plus_2001" localSheetId="0">#REF!</definedName>
    <definedName name="___2_2000cum_Plus_2001" localSheetId="1">#REF!</definedName>
    <definedName name="___2_2000cum_Plus_2001" localSheetId="2">#REF!</definedName>
    <definedName name="___2_2000cum_Plus_2001">#REF!</definedName>
    <definedName name="___2000_swm_coseg" localSheetId="3">#REF!</definedName>
    <definedName name="___2000_swm_coseg" localSheetId="0">#REF!</definedName>
    <definedName name="___2000_swm_coseg" localSheetId="1">#REF!</definedName>
    <definedName name="___2000_swm_coseg" localSheetId="2">#REF!</definedName>
    <definedName name="___2000_swm_coseg">#REF!</definedName>
    <definedName name="___2000cum_Plus_2001" localSheetId="3">#REF!</definedName>
    <definedName name="___2000cum_Plus_2001" localSheetId="0">#REF!</definedName>
    <definedName name="___2000cum_Plus_2001" localSheetId="1">#REF!</definedName>
    <definedName name="___2000cum_Plus_2001" localSheetId="2">#REF!</definedName>
    <definedName name="___2000cum_Plus_2001">#REF!</definedName>
    <definedName name="___2001ProgCum" localSheetId="3">#REF!</definedName>
    <definedName name="___2001ProgCum" localSheetId="0">#REF!</definedName>
    <definedName name="___2001ProgCum" localSheetId="1">#REF!</definedName>
    <definedName name="___2001ProgCum" localSheetId="2">#REF!</definedName>
    <definedName name="___2001ProgCum">#REF!</definedName>
    <definedName name="___3_2001ProgCum" localSheetId="3">#REF!</definedName>
    <definedName name="___3_2001ProgCum" localSheetId="0">#REF!</definedName>
    <definedName name="___3_2001ProgCum" localSheetId="1">#REF!</definedName>
    <definedName name="___3_2001ProgCum" localSheetId="2">#REF!</definedName>
    <definedName name="___3_2001ProgCum">#REF!</definedName>
    <definedName name="__1_2000_swm_coseg" localSheetId="3">#REF!</definedName>
    <definedName name="__1_2000_swm_coseg" localSheetId="0">#REF!</definedName>
    <definedName name="__1_2000_swm_coseg" localSheetId="1">#REF!</definedName>
    <definedName name="__1_2000_swm_coseg" localSheetId="2">#REF!</definedName>
    <definedName name="__1_2000_swm_coseg">#REF!</definedName>
    <definedName name="__2_2000cum_Plus_2001" localSheetId="3">#REF!</definedName>
    <definedName name="__2_2000cum_Plus_2001" localSheetId="0">#REF!</definedName>
    <definedName name="__2_2000cum_Plus_2001" localSheetId="1">#REF!</definedName>
    <definedName name="__2_2000cum_Plus_2001" localSheetId="2">#REF!</definedName>
    <definedName name="__2_2000cum_Plus_2001">#REF!</definedName>
    <definedName name="__2000_swm_coseg" localSheetId="3">#REF!</definedName>
    <definedName name="__2000_swm_coseg" localSheetId="0">#REF!</definedName>
    <definedName name="__2000_swm_coseg" localSheetId="1">#REF!</definedName>
    <definedName name="__2000_swm_coseg" localSheetId="2">#REF!</definedName>
    <definedName name="__2000_swm_coseg">#REF!</definedName>
    <definedName name="__2000cum_Plus_2001" localSheetId="3">#REF!</definedName>
    <definedName name="__2000cum_Plus_2001" localSheetId="0">#REF!</definedName>
    <definedName name="__2000cum_Plus_2001" localSheetId="1">#REF!</definedName>
    <definedName name="__2000cum_Plus_2001" localSheetId="2">#REF!</definedName>
    <definedName name="__2000cum_Plus_2001">#REF!</definedName>
    <definedName name="__2001ProgCum" localSheetId="3">#REF!</definedName>
    <definedName name="__2001ProgCum" localSheetId="0">#REF!</definedName>
    <definedName name="__2001ProgCum" localSheetId="1">#REF!</definedName>
    <definedName name="__2001ProgCum" localSheetId="2">#REF!</definedName>
    <definedName name="__2001ProgCum">#REF!</definedName>
    <definedName name="__3_2001ProgCum" localSheetId="3">#REF!</definedName>
    <definedName name="__3_2001ProgCum" localSheetId="0">#REF!</definedName>
    <definedName name="__3_2001ProgCum" localSheetId="1">#REF!</definedName>
    <definedName name="__3_2001ProgCum" localSheetId="2">#REF!</definedName>
    <definedName name="__3_2001ProgCum">#REF!</definedName>
    <definedName name="_000_coseg_ag_no_CT_" localSheetId="3">#REF!</definedName>
    <definedName name="_000_coseg_ag_no_CT_" localSheetId="0">#REF!</definedName>
    <definedName name="_000_coseg_ag_no_CT_" localSheetId="1">#REF!</definedName>
    <definedName name="_000_coseg_ag_no_CT_" localSheetId="2">#REF!</definedName>
    <definedName name="_000_coseg_ag_no_CT_">#REF!</definedName>
    <definedName name="_1_2000_swm_coseg" localSheetId="3">#REF!</definedName>
    <definedName name="_1_2000_swm_coseg" localSheetId="0">#REF!</definedName>
    <definedName name="_1_2000_swm_coseg" localSheetId="1">#REF!</definedName>
    <definedName name="_1_2000_swm_coseg" localSheetId="2">#REF!</definedName>
    <definedName name="_1_2000_swm_coseg">#REF!</definedName>
    <definedName name="_2_2000_swm_coseg" localSheetId="3">#REF!</definedName>
    <definedName name="_2_2000_swm_coseg" localSheetId="0">#REF!</definedName>
    <definedName name="_2_2000_swm_coseg" localSheetId="1">#REF!</definedName>
    <definedName name="_2_2000_swm_coseg" localSheetId="2">#REF!</definedName>
    <definedName name="_2_2000_swm_coseg">#REF!</definedName>
    <definedName name="_2_2000cum_Plus_2001" localSheetId="3">#REF!</definedName>
    <definedName name="_2_2000cum_Plus_2001" localSheetId="0">#REF!</definedName>
    <definedName name="_2_2000cum_Plus_2001" localSheetId="1">#REF!</definedName>
    <definedName name="_2_2000cum_Plus_2001" localSheetId="2">#REF!</definedName>
    <definedName name="_2_2000cum_Plus_2001">#REF!</definedName>
    <definedName name="_2000_swm_coseg" localSheetId="3">#REF!</definedName>
    <definedName name="_2000_swm_coseg" localSheetId="0">#REF!</definedName>
    <definedName name="_2000_swm_coseg" localSheetId="1">#REF!</definedName>
    <definedName name="_2000_swm_coseg" localSheetId="2">#REF!</definedName>
    <definedName name="_2000_swm_coseg">#REF!</definedName>
    <definedName name="_2000cum_Plus_2001" localSheetId="3">#REF!</definedName>
    <definedName name="_2000cum_Plus_2001" localSheetId="0">#REF!</definedName>
    <definedName name="_2000cum_Plus_2001" localSheetId="1">#REF!</definedName>
    <definedName name="_2000cum_Plus_2001" localSheetId="2">#REF!</definedName>
    <definedName name="_2000cum_Plus_2001">#REF!</definedName>
    <definedName name="_2001ProgCum" localSheetId="3">#REF!</definedName>
    <definedName name="_2001ProgCum" localSheetId="0">#REF!</definedName>
    <definedName name="_2001ProgCum" localSheetId="1">#REF!</definedName>
    <definedName name="_2001ProgCum" localSheetId="2">#REF!</definedName>
    <definedName name="_2001ProgCum">#REF!</definedName>
    <definedName name="_3_2001ProgCum" localSheetId="3">#REF!</definedName>
    <definedName name="_3_2001ProgCum" localSheetId="0">#REF!</definedName>
    <definedName name="_3_2001ProgCum" localSheetId="1">#REF!</definedName>
    <definedName name="_3_2001ProgCum" localSheetId="2">#REF!</definedName>
    <definedName name="_3_2001ProgCum">#REF!</definedName>
    <definedName name="_4_2000cum_Plus_2001" localSheetId="3">#REF!</definedName>
    <definedName name="_4_2000cum_Plus_2001" localSheetId="0">#REF!</definedName>
    <definedName name="_4_2000cum_Plus_2001" localSheetId="1">#REF!</definedName>
    <definedName name="_4_2000cum_Plus_2001" localSheetId="2">#REF!</definedName>
    <definedName name="_4_2000cum_Plus_2001">#REF!</definedName>
    <definedName name="_592_coseg" localSheetId="3">#REF!</definedName>
    <definedName name="_592_coseg" localSheetId="0">#REF!</definedName>
    <definedName name="_592_coseg" localSheetId="1">#REF!</definedName>
    <definedName name="_592_coseg" localSheetId="2">#REF!</definedName>
    <definedName name="_592_coseg">#REF!</definedName>
    <definedName name="_6_2001ProgCum" localSheetId="3">#REF!</definedName>
    <definedName name="_6_2001ProgCum" localSheetId="0">#REF!</definedName>
    <definedName name="_6_2001ProgCum" localSheetId="1">#REF!</definedName>
    <definedName name="_6_2001ProgCum" localSheetId="2">#REF!</definedName>
    <definedName name="_6_2001ProgCum">#REF!</definedName>
    <definedName name="_993_coseg" localSheetId="3">#REF!</definedName>
    <definedName name="_993_coseg" localSheetId="0">#REF!</definedName>
    <definedName name="_993_coseg" localSheetId="1">#REF!</definedName>
    <definedName name="_993_coseg" localSheetId="2">#REF!</definedName>
    <definedName name="_993_coseg">#REF!</definedName>
    <definedName name="_994_coseg" localSheetId="3">#REF!</definedName>
    <definedName name="_994_coseg" localSheetId="0">#REF!</definedName>
    <definedName name="_994_coseg" localSheetId="1">#REF!</definedName>
    <definedName name="_994_coseg" localSheetId="2">#REF!</definedName>
    <definedName name="_994_coseg">#REF!</definedName>
    <definedName name="_995_coseg" localSheetId="3">#REF!</definedName>
    <definedName name="_995_coseg" localSheetId="0">#REF!</definedName>
    <definedName name="_995_coseg" localSheetId="1">#REF!</definedName>
    <definedName name="_995_coseg" localSheetId="2">#REF!</definedName>
    <definedName name="_995_coseg">#REF!</definedName>
    <definedName name="_996_coseg" localSheetId="3">#REF!</definedName>
    <definedName name="_996_coseg" localSheetId="0">#REF!</definedName>
    <definedName name="_996_coseg" localSheetId="1">#REF!</definedName>
    <definedName name="_996_coseg" localSheetId="2">#REF!</definedName>
    <definedName name="_996_coseg">#REF!</definedName>
    <definedName name="_997_coseg" localSheetId="3">#REF!</definedName>
    <definedName name="_997_coseg" localSheetId="0">#REF!</definedName>
    <definedName name="_997_coseg" localSheetId="1">#REF!</definedName>
    <definedName name="_997_coseg" localSheetId="2">#REF!</definedName>
    <definedName name="_997_coseg">#REF!</definedName>
    <definedName name="_998_coseg" localSheetId="3">#REF!</definedName>
    <definedName name="_998_coseg" localSheetId="0">#REF!</definedName>
    <definedName name="_998_coseg" localSheetId="1">#REF!</definedName>
    <definedName name="_998_coseg" localSheetId="2">#REF!</definedName>
    <definedName name="_998_coseg">#REF!</definedName>
    <definedName name="_999_coseg_ag_1998_CT_" localSheetId="3">#REF!</definedName>
    <definedName name="_999_coseg_ag_1998_CT_" localSheetId="0">#REF!</definedName>
    <definedName name="_999_coseg_ag_1998_CT_" localSheetId="1">#REF!</definedName>
    <definedName name="_999_coseg_ag_1998_CT_" localSheetId="2">#REF!</definedName>
    <definedName name="_999_coseg_ag_1998_CT_">#REF!</definedName>
    <definedName name="acres_per_hectare">2.471</definedName>
    <definedName name="AREAofCOSEGTSB03" localSheetId="3">#REF!</definedName>
    <definedName name="AREAofCOSEGTSB03" localSheetId="0">#REF!</definedName>
    <definedName name="AREAofCOSEGTSB03" localSheetId="1">#REF!</definedName>
    <definedName name="AREAofCOSEGTSB03" localSheetId="2">#REF!</definedName>
    <definedName name="AREAofCOSEGTSB03">#REF!</definedName>
    <definedName name="assembled_costs" localSheetId="4">'[1]Cost Assembly'!$A$11:$K$234</definedName>
    <definedName name="assembled_costs">'[2]Cost Assembly'!$A$11:$K$234</definedName>
    <definedName name="assembled_costs_w_hdr" localSheetId="4">OFFSET('IndicatorLoads-Goals_031015'!assembled_costs,-1,0,ROWS('IndicatorLoads-Goals_031015'!assembled_costs)+1)</definedName>
    <definedName name="assembled_costs_w_hdr">OFFSET(assembled_costs,-1,0,ROWS(assembled_costs)+1)</definedName>
    <definedName name="assembled_practices" localSheetId="4">OFFSET('IndicatorLoads-Goals_031015'!assembled_costs,0,2,ROWS('IndicatorLoads-Goals_031015'!assembled_costs),1)</definedName>
    <definedName name="assembled_practices">OFFSET(assembled_costs,0,2,ROWS(assembled_costs),1)</definedName>
    <definedName name="assembled_sectors" localSheetId="4">OFFSET('IndicatorLoads-Goals_031015'!assembled_costs,0,1,ROWS('IndicatorLoads-Goals_031015'!assembled_costs),1)</definedName>
    <definedName name="assembled_sectors">OFFSET(assembled_costs,0,1,ROWS(assembled_costs),1)</definedName>
    <definedName name="assembled_states" localSheetId="4">OFFSET('IndicatorLoads-Goals_031015'!assembled_costs,0,0,ROWS('IndicatorLoads-Goals_031015'!assembled_costs),1)</definedName>
    <definedName name="assembled_states">OFFSET(assembled_costs,0,0,ROWS(assembled_costs),1)</definedName>
    <definedName name="BMP_details" localSheetId="3">#REF!</definedName>
    <definedName name="BMP_details" localSheetId="0">#REF!</definedName>
    <definedName name="BMP_details" localSheetId="1">#REF!</definedName>
    <definedName name="BMP_details" localSheetId="2">#REF!</definedName>
    <definedName name="BMP_details">#REF!</definedName>
    <definedName name="CBP" localSheetId="3">#REF!</definedName>
    <definedName name="CBP" localSheetId="0">#REF!</definedName>
    <definedName name="CBP" localSheetId="1">#REF!</definedName>
    <definedName name="CBP" localSheetId="2">#REF!</definedName>
    <definedName name="CBP">#REF!</definedName>
    <definedName name="County_Sum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Database_x" localSheetId="3">#REF!</definedName>
    <definedName name="Database_x" localSheetId="0">#REF!</definedName>
    <definedName name="Database_x" localSheetId="1">#REF!</definedName>
    <definedName name="Database_x" localSheetId="2">#REF!</definedName>
    <definedName name="Database_x">#REF!</definedName>
    <definedName name="_xlnm.Extract" localSheetId="3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>#REF!</definedName>
    <definedName name="loadings" localSheetId="3">#REF!</definedName>
    <definedName name="loadings" localSheetId="0">#REF!</definedName>
    <definedName name="loadings" localSheetId="1">#REF!</definedName>
    <definedName name="loadings" localSheetId="2">#REF!</definedName>
    <definedName name="loadings">#REF!</definedName>
    <definedName name="MDATA4_OUT" localSheetId="3">#REF!</definedName>
    <definedName name="MDATA4_OUT" localSheetId="0">#REF!</definedName>
    <definedName name="MDATA4_OUT" localSheetId="1">#REF!</definedName>
    <definedName name="MDATA4_OUT" localSheetId="2">#REF!</definedName>
    <definedName name="MDATA4_OUT">#REF!</definedName>
    <definedName name="point_source" localSheetId="3">#REF!</definedName>
    <definedName name="point_source" localSheetId="0">#REF!</definedName>
    <definedName name="point_source" localSheetId="1">#REF!</definedName>
    <definedName name="point_source" localSheetId="2">#REF!</definedName>
    <definedName name="point_source">#REF!</definedName>
    <definedName name="qry_DEtsb" localSheetId="3">#REF!</definedName>
    <definedName name="qry_DEtsb" localSheetId="0">#REF!</definedName>
    <definedName name="qry_DEtsb" localSheetId="1">#REF!</definedName>
    <definedName name="qry_DEtsb" localSheetId="2">#REF!</definedName>
    <definedName name="qry_DEtsb">#REF!</definedName>
    <definedName name="Query2" localSheetId="3">#REF!</definedName>
    <definedName name="Query2" localSheetId="0">#REF!</definedName>
    <definedName name="Query2" localSheetId="1">#REF!</definedName>
    <definedName name="Query2" localSheetId="2">#REF!</definedName>
    <definedName name="Query2">#REF!</definedName>
    <definedName name="rr" localSheetId="3">#REF!</definedName>
    <definedName name="rr" localSheetId="0">#REF!</definedName>
    <definedName name="rr" localSheetId="1">#REF!</definedName>
    <definedName name="rr" localSheetId="2">#REF!</definedName>
    <definedName name="rr">#REF!</definedName>
    <definedName name="sqryCalc_CoSeg99_Population" localSheetId="3">#REF!</definedName>
    <definedName name="sqryCalc_CoSeg99_Population" localSheetId="0">#REF!</definedName>
    <definedName name="sqryCalc_CoSeg99_Population" localSheetId="1">#REF!</definedName>
    <definedName name="sqryCalc_CoSeg99_Population" localSheetId="2">#REF!</definedName>
    <definedName name="sqryCalc_CoSeg99_Population">#REF!</definedName>
    <definedName name="TAB_P5LRSEG_ATTR" localSheetId="3">#REF!</definedName>
    <definedName name="TAB_P5LRSEG_ATTR" localSheetId="0">#REF!</definedName>
    <definedName name="TAB_P5LRSEG_ATTR" localSheetId="1">#REF!</definedName>
    <definedName name="TAB_P5LRSEG_ATTR" localSheetId="2">#REF!</definedName>
    <definedName name="TAB_P5LRSEG_ATTR">#REF!</definedName>
    <definedName name="TSB03basins" localSheetId="3">#REF!</definedName>
    <definedName name="TSB03basins" localSheetId="0">#REF!</definedName>
    <definedName name="TSB03basins" localSheetId="1">#REF!</definedName>
    <definedName name="TSB03basins" localSheetId="2">#REF!</definedName>
    <definedName name="TSB03basins">#REF!</definedName>
    <definedName name="tt" localSheetId="3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urban_inflation" localSheetId="4">'[3]CBP unit costs'!$A$88:$C$90</definedName>
    <definedName name="urban_inflation">'[4]CBP unit costs'!$A$88:$C$90</definedName>
    <definedName name="uuyyy" localSheetId="3">#REF!</definedName>
    <definedName name="uuyyy" localSheetId="0">#REF!</definedName>
    <definedName name="uuyyy" localSheetId="1">#REF!</definedName>
    <definedName name="uuyyy" localSheetId="2">#REF!</definedName>
    <definedName name="uuyyy">#REF!</definedName>
  </definedNames>
  <calcPr calcId="152511"/>
</workbook>
</file>

<file path=xl/calcChain.xml><?xml version="1.0" encoding="utf-8"?>
<calcChain xmlns="http://schemas.openxmlformats.org/spreadsheetml/2006/main">
  <c r="D18" i="7" l="1"/>
  <c r="C18" i="7" l="1"/>
  <c r="D19" i="7" l="1"/>
  <c r="D14" i="13" l="1"/>
  <c r="B18" i="7" l="1"/>
  <c r="D22" i="8"/>
  <c r="D28" i="7"/>
  <c r="D27" i="7"/>
  <c r="F14" i="13"/>
  <c r="E14" i="13"/>
  <c r="H11" i="13"/>
  <c r="D29" i="7" l="1"/>
  <c r="Q77" i="13" l="1"/>
  <c r="Q76" i="13"/>
  <c r="Q75" i="13"/>
  <c r="Q78" i="13" s="1"/>
  <c r="Q74" i="13"/>
  <c r="Q73" i="13"/>
  <c r="Q70" i="13"/>
  <c r="Q69" i="13"/>
  <c r="Q68" i="13"/>
  <c r="Q67" i="13"/>
  <c r="Q66" i="13"/>
  <c r="Q71" i="13" s="1"/>
  <c r="Q63" i="13"/>
  <c r="Q62" i="13"/>
  <c r="Q61" i="13"/>
  <c r="Q60" i="13"/>
  <c r="Q59" i="13"/>
  <c r="Q56" i="13"/>
  <c r="Q55" i="13"/>
  <c r="Q54" i="13"/>
  <c r="Q53" i="13"/>
  <c r="Q52" i="13"/>
  <c r="Q49" i="13"/>
  <c r="Q48" i="13"/>
  <c r="Q47" i="13"/>
  <c r="Q46" i="13"/>
  <c r="Q45" i="13"/>
  <c r="Q50" i="13" s="1"/>
  <c r="Q42" i="13"/>
  <c r="Q41" i="13"/>
  <c r="Q40" i="13"/>
  <c r="Q39" i="13"/>
  <c r="Q38" i="13"/>
  <c r="Q35" i="13"/>
  <c r="Q34" i="13"/>
  <c r="Q33" i="13"/>
  <c r="Q32" i="13"/>
  <c r="Q31" i="13"/>
  <c r="L77" i="13"/>
  <c r="L76" i="13"/>
  <c r="L75" i="13"/>
  <c r="L74" i="13"/>
  <c r="L73" i="13"/>
  <c r="L70" i="13"/>
  <c r="L69" i="13"/>
  <c r="L68" i="13"/>
  <c r="L67" i="13"/>
  <c r="L66" i="13"/>
  <c r="L63" i="13"/>
  <c r="L62" i="13"/>
  <c r="L61" i="13"/>
  <c r="L60" i="13"/>
  <c r="L59" i="13"/>
  <c r="L64" i="13" s="1"/>
  <c r="L56" i="13"/>
  <c r="L55" i="13"/>
  <c r="L54" i="13"/>
  <c r="L57" i="13" s="1"/>
  <c r="L53" i="13"/>
  <c r="L52" i="13"/>
  <c r="L49" i="13"/>
  <c r="L48" i="13"/>
  <c r="L47" i="13"/>
  <c r="L46" i="13"/>
  <c r="L45" i="13"/>
  <c r="L50" i="13" s="1"/>
  <c r="L42" i="13"/>
  <c r="L41" i="13"/>
  <c r="L40" i="13"/>
  <c r="L39" i="13"/>
  <c r="L38" i="13"/>
  <c r="L43" i="13" s="1"/>
  <c r="L35" i="13"/>
  <c r="L34" i="13"/>
  <c r="L33" i="13"/>
  <c r="L32" i="13"/>
  <c r="L31" i="13"/>
  <c r="G77" i="13"/>
  <c r="G76" i="13"/>
  <c r="G75" i="13"/>
  <c r="G78" i="13" s="1"/>
  <c r="G74" i="13"/>
  <c r="G73" i="13"/>
  <c r="G70" i="13"/>
  <c r="G69" i="13"/>
  <c r="G68" i="13"/>
  <c r="G67" i="13"/>
  <c r="G66" i="13"/>
  <c r="G63" i="13"/>
  <c r="G62" i="13"/>
  <c r="G61" i="13"/>
  <c r="G60" i="13"/>
  <c r="G59" i="13"/>
  <c r="G56" i="13"/>
  <c r="G55" i="13"/>
  <c r="G54" i="13"/>
  <c r="G53" i="13"/>
  <c r="G52" i="13"/>
  <c r="G49" i="13"/>
  <c r="G48" i="13"/>
  <c r="G47" i="13"/>
  <c r="G46" i="13"/>
  <c r="G45" i="13"/>
  <c r="G42" i="13"/>
  <c r="G41" i="13"/>
  <c r="G40" i="13"/>
  <c r="G39" i="13"/>
  <c r="G38" i="13"/>
  <c r="G35" i="13"/>
  <c r="G34" i="13"/>
  <c r="G33" i="13"/>
  <c r="G32" i="13"/>
  <c r="G36" i="13" s="1"/>
  <c r="G31" i="13"/>
  <c r="L24" i="13"/>
  <c r="L23" i="13"/>
  <c r="R24" i="13"/>
  <c r="Q24" i="13" s="1"/>
  <c r="R23" i="13"/>
  <c r="Q23" i="13" s="1"/>
  <c r="R22" i="13"/>
  <c r="Q22" i="13" s="1"/>
  <c r="R21" i="13"/>
  <c r="Q21" i="13" s="1"/>
  <c r="R20" i="13"/>
  <c r="Q20" i="13" s="1"/>
  <c r="M24" i="13"/>
  <c r="M23" i="13"/>
  <c r="M22" i="13"/>
  <c r="L22" i="13" s="1"/>
  <c r="M21" i="13"/>
  <c r="L21" i="13" s="1"/>
  <c r="M20" i="13"/>
  <c r="L20" i="13" s="1"/>
  <c r="H24" i="13"/>
  <c r="G24" i="13" s="1"/>
  <c r="H23" i="13"/>
  <c r="G23" i="13" s="1"/>
  <c r="H22" i="13"/>
  <c r="G22" i="13" s="1"/>
  <c r="H21" i="13"/>
  <c r="G21" i="13" s="1"/>
  <c r="H20" i="13"/>
  <c r="G20" i="13" s="1"/>
  <c r="L10" i="13"/>
  <c r="L9" i="13"/>
  <c r="L8" i="13"/>
  <c r="L4" i="13"/>
  <c r="R10" i="13"/>
  <c r="R11" i="13" s="1"/>
  <c r="R9" i="13"/>
  <c r="Q9" i="13" s="1"/>
  <c r="R8" i="13"/>
  <c r="Q8" i="13" s="1"/>
  <c r="R7" i="13"/>
  <c r="Q7" i="13" s="1"/>
  <c r="R6" i="13"/>
  <c r="Q6" i="13" s="1"/>
  <c r="R5" i="13"/>
  <c r="Q5" i="13" s="1"/>
  <c r="R4" i="13"/>
  <c r="Q4" i="13" s="1"/>
  <c r="M4" i="13"/>
  <c r="M10" i="13"/>
  <c r="M9" i="13"/>
  <c r="M8" i="13"/>
  <c r="M7" i="13"/>
  <c r="L7" i="13" s="1"/>
  <c r="M6" i="13"/>
  <c r="L6" i="13" s="1"/>
  <c r="M5" i="13"/>
  <c r="L5" i="13" s="1"/>
  <c r="L11" i="13" s="1"/>
  <c r="H10" i="13"/>
  <c r="G10" i="13" s="1"/>
  <c r="H9" i="13"/>
  <c r="G9" i="13" s="1"/>
  <c r="H8" i="13"/>
  <c r="G8" i="13" s="1"/>
  <c r="H7" i="13"/>
  <c r="G7" i="13" s="1"/>
  <c r="H6" i="13"/>
  <c r="G6" i="13" s="1"/>
  <c r="H5" i="13"/>
  <c r="G5" i="13" s="1"/>
  <c r="H4" i="13"/>
  <c r="G4" i="13" s="1"/>
  <c r="Q25" i="13" l="1"/>
  <c r="L25" i="13"/>
  <c r="G11" i="13"/>
  <c r="L78" i="13"/>
  <c r="Q43" i="13"/>
  <c r="Q64" i="13"/>
  <c r="H25" i="13"/>
  <c r="R25" i="13"/>
  <c r="L71" i="13"/>
  <c r="G64" i="13"/>
  <c r="G43" i="13"/>
  <c r="Q36" i="13"/>
  <c r="Q10" i="13"/>
  <c r="Q11" i="13" s="1"/>
  <c r="M11" i="13"/>
  <c r="M25" i="13"/>
  <c r="Q57" i="13"/>
  <c r="G50" i="13"/>
  <c r="G57" i="13"/>
  <c r="G71" i="13"/>
  <c r="L36" i="13"/>
  <c r="G25" i="13"/>
  <c r="F17" i="7" l="1"/>
  <c r="F18" i="7" s="1"/>
  <c r="B15" i="8" l="1"/>
  <c r="C28" i="7"/>
  <c r="C27" i="7"/>
  <c r="B27" i="7"/>
  <c r="B28" i="7"/>
  <c r="F15" i="8" l="1"/>
  <c r="D14" i="10"/>
  <c r="F14" i="10"/>
  <c r="F19" i="7"/>
  <c r="E17" i="7" l="1"/>
  <c r="F10" i="11"/>
  <c r="C9" i="11"/>
  <c r="B9" i="11"/>
  <c r="C21" i="10"/>
  <c r="B21" i="10"/>
  <c r="C14" i="10"/>
  <c r="B14" i="10"/>
  <c r="E13" i="10"/>
  <c r="E12" i="10"/>
  <c r="E11" i="10"/>
  <c r="E10" i="10"/>
  <c r="E9" i="10"/>
  <c r="E8" i="10"/>
  <c r="E7" i="10"/>
  <c r="D15" i="8"/>
  <c r="C22" i="8"/>
  <c r="B22" i="8"/>
  <c r="C15" i="8"/>
  <c r="E14" i="8"/>
  <c r="E13" i="8"/>
  <c r="E12" i="8"/>
  <c r="E11" i="8"/>
  <c r="E10" i="8"/>
  <c r="E9" i="8"/>
  <c r="E8" i="8"/>
  <c r="C29" i="7"/>
  <c r="B29" i="7"/>
  <c r="C19" i="7"/>
  <c r="B19" i="7"/>
  <c r="F8" i="11"/>
  <c r="C8" i="11"/>
  <c r="B8" i="11"/>
  <c r="E16" i="7"/>
  <c r="E15" i="7"/>
  <c r="E14" i="7"/>
  <c r="E13" i="7"/>
  <c r="E12" i="7"/>
  <c r="E11" i="7"/>
  <c r="E10" i="7"/>
  <c r="E9" i="7"/>
  <c r="H8" i="11" l="1"/>
  <c r="I8" i="11"/>
  <c r="E19" i="7"/>
  <c r="C10" i="11"/>
  <c r="I10" i="11" s="1"/>
  <c r="B10" i="11"/>
  <c r="D9" i="11"/>
  <c r="G9" i="11" s="1"/>
  <c r="F9" i="11"/>
  <c r="I9" i="11" s="1"/>
  <c r="E14" i="10"/>
  <c r="D21" i="10"/>
  <c r="E15" i="8"/>
  <c r="E18" i="7"/>
  <c r="E8" i="11" s="1"/>
  <c r="D8" i="11"/>
  <c r="G8" i="11" s="1"/>
  <c r="J8" i="11" l="1"/>
  <c r="H9" i="11"/>
  <c r="J9" i="11" s="1"/>
  <c r="E10" i="11"/>
  <c r="E9" i="11"/>
  <c r="D10" i="11"/>
  <c r="G10" i="11" s="1"/>
  <c r="H10" i="11" l="1"/>
  <c r="J10" i="11" s="1"/>
</calcChain>
</file>

<file path=xl/comments1.xml><?xml version="1.0" encoding="utf-8"?>
<comments xmlns="http://schemas.openxmlformats.org/spreadsheetml/2006/main">
  <authors>
    <author>nsylvest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nsylvest:</t>
        </r>
        <r>
          <rPr>
            <sz val="9"/>
            <color indexed="81"/>
            <rFont val="Tahoma"/>
            <family val="2"/>
          </rPr>
          <t xml:space="preserve">
I need to be able to fill in the blanks for the 2013 Progress Run identifier.</t>
        </r>
      </text>
    </comment>
  </commentList>
</comments>
</file>

<file path=xl/comments2.xml><?xml version="1.0" encoding="utf-8"?>
<comments xmlns="http://schemas.openxmlformats.org/spreadsheetml/2006/main">
  <authors>
    <author>nsylvest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nsylvest:</t>
        </r>
        <r>
          <rPr>
            <sz val="9"/>
            <color indexed="81"/>
            <rFont val="Tahoma"/>
            <family val="2"/>
          </rPr>
          <t xml:space="preserve">
I need to be able to fill in the blanks for the 2013 Progress Run identifier.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nsylvest:</t>
        </r>
        <r>
          <rPr>
            <sz val="9"/>
            <color indexed="81"/>
            <rFont val="Tahoma"/>
            <family val="2"/>
          </rPr>
          <t xml:space="preserve">
This is a calculated cell.  The value does not match what is in Shawn's table, so I can only assume that the Phase 2 WIP target for PA changed.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nsylvest:</t>
        </r>
        <r>
          <rPr>
            <sz val="9"/>
            <color indexed="81"/>
            <rFont val="Tahoma"/>
            <family val="2"/>
          </rPr>
          <t xml:space="preserve">
This is a calculated cell.  The value does not match what is in Shawn's table, so I can only assume that the Phase 2 WIP target for VA changed.</t>
        </r>
      </text>
    </comment>
  </commentList>
</comments>
</file>

<file path=xl/comments3.xml><?xml version="1.0" encoding="utf-8"?>
<comments xmlns="http://schemas.openxmlformats.org/spreadsheetml/2006/main">
  <authors>
    <author>nsylvest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nsylvest:</t>
        </r>
        <r>
          <rPr>
            <sz val="9"/>
            <color indexed="81"/>
            <rFont val="Tahoma"/>
            <family val="2"/>
          </rPr>
          <t xml:space="preserve">
I need to be able to fill in the blanks for the 2013 Progress Run identifier.</t>
        </r>
      </text>
    </comment>
  </commentList>
</comments>
</file>

<file path=xl/comments4.xml><?xml version="1.0" encoding="utf-8"?>
<comments xmlns="http://schemas.openxmlformats.org/spreadsheetml/2006/main">
  <authors>
    <author>nsylvest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nsylvest:</t>
        </r>
        <r>
          <rPr>
            <sz val="9"/>
            <color indexed="81"/>
            <rFont val="Tahoma"/>
            <family val="2"/>
          </rPr>
          <t xml:space="preserve">
I need to be able to fill in the blanks for the 2013 Progress Run identifier.</t>
        </r>
      </text>
    </comment>
  </commentList>
</comments>
</file>

<file path=xl/sharedStrings.xml><?xml version="1.0" encoding="utf-8"?>
<sst xmlns="http://schemas.openxmlformats.org/spreadsheetml/2006/main" count="456" uniqueCount="77">
  <si>
    <t>2017 Interim Target</t>
  </si>
  <si>
    <t xml:space="preserve">Pennsylvania </t>
  </si>
  <si>
    <t xml:space="preserve">Maryland </t>
  </si>
  <si>
    <t xml:space="preserve">Virginia </t>
  </si>
  <si>
    <t xml:space="preserve">District of Columbia </t>
  </si>
  <si>
    <t xml:space="preserve">New York </t>
  </si>
  <si>
    <t xml:space="preserve">Delaware </t>
  </si>
  <si>
    <t xml:space="preserve">West Virginia </t>
  </si>
  <si>
    <t xml:space="preserve">Total Basinwide </t>
  </si>
  <si>
    <t>By Jurisdiction</t>
  </si>
  <si>
    <t>By Source Sector</t>
  </si>
  <si>
    <t>million lbs/yr</t>
  </si>
  <si>
    <t>Total Basinwide Simulated P Load</t>
  </si>
  <si>
    <t>Total Basinwide Simulated S Load</t>
  </si>
  <si>
    <t>Nitrogen</t>
  </si>
  <si>
    <t>Phosphorus</t>
  </si>
  <si>
    <t>Sediment</t>
  </si>
  <si>
    <t>2017 targets are calculated as follows: 2017=2009Load-0.6*(2009Load-2025load)</t>
  </si>
  <si>
    <t>2025 Planning Target</t>
  </si>
  <si>
    <t>Septic</t>
  </si>
  <si>
    <t>Agriculture</t>
  </si>
  <si>
    <t>Urban Runoff</t>
  </si>
  <si>
    <t xml:space="preserve">2025 Planning Target (amt. allowed in Bay) </t>
  </si>
  <si>
    <t>2009 to 2025 change</t>
  </si>
  <si>
    <t>Total Simulated N Load to Bay</t>
  </si>
  <si>
    <t>Total Jurisdiction Load from Watershed</t>
  </si>
  <si>
    <t>Atmospheric deposition simulated using the Chesapeake Bay Airshed Model (a combination of a regression model of wet deposition and a continental-scale air quality model of North America called the CMAQ for estimates of dry deposition).</t>
  </si>
  <si>
    <t>Forest</t>
  </si>
  <si>
    <t>Wastewater + Combined Sewer Overflow</t>
  </si>
  <si>
    <t>Forest + Non-Tidal Water Atmospheric Deposition</t>
  </si>
  <si>
    <t>Atmospheric Deposition to Tidal Water</t>
  </si>
  <si>
    <t>Atmospheric deposition of N simulated using the Chesapeake Bay Airshed Model (a combination of a regression model of wet deposition and a continental-scale air quality model of North America called the CMAQ for estimates of dry deposition).</t>
  </si>
  <si>
    <t>EPA: Atmospheric Deposition to Watershed (to be reduced under Clean Air Act)</t>
  </si>
  <si>
    <t>Atmospheric Deposition to Watershed (to be reduced under Clean Air Act)</t>
  </si>
  <si>
    <t>1985_AA-CDF</t>
  </si>
  <si>
    <t>2009_AA-CDF</t>
  </si>
  <si>
    <t>1985_CDF</t>
  </si>
  <si>
    <t>2009_CDF</t>
  </si>
  <si>
    <t>1985Progress071811AA_CDF</t>
  </si>
  <si>
    <t>2009N051811AA_CDF</t>
  </si>
  <si>
    <t>1985Progress071811_CDF</t>
  </si>
  <si>
    <t>2009N051811_CDF</t>
  </si>
  <si>
    <t>MajorBasin</t>
  </si>
  <si>
    <t>Jurisdiction</t>
  </si>
  <si>
    <t>Major Source</t>
  </si>
  <si>
    <t>del_TOTN (lbs/year)</t>
  </si>
  <si>
    <t>del_TOTP (lbs/year)</t>
  </si>
  <si>
    <t>del_TSS (lbs/year)</t>
  </si>
  <si>
    <t>AllBasins</t>
  </si>
  <si>
    <t>NY</t>
  </si>
  <si>
    <t>AllSources</t>
  </si>
  <si>
    <t>PA</t>
  </si>
  <si>
    <t>MD</t>
  </si>
  <si>
    <t>VA</t>
  </si>
  <si>
    <t>WV</t>
  </si>
  <si>
    <t>DE</t>
  </si>
  <si>
    <t>DC</t>
  </si>
  <si>
    <t>EPA Watershed Responsibility</t>
  </si>
  <si>
    <t>AllJurisdictions</t>
  </si>
  <si>
    <t>Wastewater + CSO</t>
  </si>
  <si>
    <t>Forest + Non-Tidal Water Atm Deposition</t>
  </si>
  <si>
    <t>2017 targets are calculated as follows: 2017=2009Load-0.6*(2009Load-2025load), except for atm dep to tidal water, which is calculated based on an interpolation between the 2010 and 2020 Air scenarios.</t>
  </si>
  <si>
    <t>2025 Planning Targets were established for development of Phase II Watershed Implementation Plans</t>
  </si>
  <si>
    <r>
      <t>EPA: Atmospheric Deposition to Tidal Water (to be reduced to 15</t>
    </r>
    <r>
      <rPr>
        <sz val="10"/>
        <color rgb="FFFF0000"/>
        <rFont val="Arial"/>
        <family val="2"/>
      </rPr>
      <t xml:space="preserve">.2 </t>
    </r>
    <r>
      <rPr>
        <sz val="10"/>
        <rFont val="Arial"/>
        <family val="2"/>
      </rPr>
      <t>million lbs/yr under Clean Air Act)</t>
    </r>
  </si>
  <si>
    <t>Tidal Atmospheric Deposition</t>
  </si>
  <si>
    <t>2014_AA-CDF</t>
  </si>
  <si>
    <t>2014_CDF</t>
  </si>
  <si>
    <t>2014ProgressV11N031015RA_CDF</t>
  </si>
  <si>
    <t>1985 to 2014 change</t>
  </si>
  <si>
    <t>2009 to 2014 change</t>
  </si>
  <si>
    <t>percent of 2025 goal achieved in 2014</t>
  </si>
  <si>
    <t>2014ProgressV11N031015AA_CDF</t>
  </si>
  <si>
    <t>Loads to Bay simulated using CBP phase 5.3.2 Watershed Model (1985Progress071811AA_CDF; 2009N051811AA_CDF; 2014ProgressV11N031015AA_CDF). "AA_CFD" refers to the scenarios run using "Allocation Air" and "Constant Delivery Factors.</t>
  </si>
  <si>
    <r>
      <t xml:space="preserve">Atmospheric deposition to the watershed that is EPA's responsibility to reduce under the Clean Air Act  is calculated by subtracting the totals of the 1985Progress071811AA_CDF; 2009N051811AA_CDF; and 2014ProgressV11N031015AA_CDF scenarios from the 1985Progress071811_CDF;  2009N051811_CDF; and </t>
    </r>
    <r>
      <rPr>
        <sz val="10"/>
        <color rgb="FFFF0000"/>
        <rFont val="Arial"/>
        <family val="2"/>
      </rPr>
      <t>2014ProgressV11N031015RA_CDF</t>
    </r>
    <r>
      <rPr>
        <sz val="10"/>
        <rFont val="Arial"/>
        <family val="2"/>
      </rPr>
      <t xml:space="preserve"> scenarios</t>
    </r>
  </si>
  <si>
    <t>Phosphorus Loads to Bay simulated using CBP phase 5.3.2 Watershed Model (1985Progress071811AA_CDF; 2009N051811AA_CDF; 2014ProgressV11N031015AA_CDF).  "AA_CFD" refers to the scenarios run using "Allocation Air" and "Constant Delivery Factors.</t>
  </si>
  <si>
    <t>Sediment Loads to Bay simulated using CBP phase 5.3.2 Watershed Model (1985Progress071811AA_CDF; 2009N051811AA_CDF; 2014ProgressV11N031015AA_CDF).  "AA_CFD" refers to the scenarios run using "Allocation Air" and "Constant Delivery Factors.</t>
  </si>
  <si>
    <t>Atmospheric deposition to the watershed that is EPA's responsibility to reduce under the Clean Air Act  is calculated by subtracting the totals of the 1985Progress071811AA_CDF; 2009N051811AA_CDF; and 2014ProgressV11N031015AA_CDF scenarios from the 1985Progress071811_CDF;  2009N051811_CDF; and 2014ProgressV11N031015RA_CDF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</si>
</sst>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00"/>
    <numFmt numFmtId="165" formatCode="0.0%"/>
    <numFmt numFmtId="166" formatCode="m/d/yy;@"/>
    <numFmt numFmtId="167" formatCode="0.0000%"/>
  </numFmts>
  <fonts count="26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6">
    <xf numFmtId="0" fontId="0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5" fillId="0" borderId="0"/>
    <xf numFmtId="43" fontId="17" fillId="0" borderId="0" applyFont="0" applyFill="0" applyBorder="0" applyAlignment="0" applyProtection="0"/>
    <xf numFmtId="3" fontId="5" fillId="0" borderId="0"/>
    <xf numFmtId="5" fontId="5" fillId="0" borderId="0"/>
    <xf numFmtId="14" fontId="5" fillId="0" borderId="0"/>
    <xf numFmtId="2" fontId="5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5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5" fillId="0" borderId="2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</cellStyleXfs>
  <cellXfs count="140">
    <xf numFmtId="0" fontId="0" fillId="0" borderId="0" xfId="0"/>
    <xf numFmtId="4" fontId="0" fillId="0" borderId="0" xfId="0" applyNumberFormat="1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/>
    <xf numFmtId="4" fontId="6" fillId="0" borderId="0" xfId="0" applyNumberFormat="1" applyFont="1"/>
    <xf numFmtId="4" fontId="7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Fill="1"/>
    <xf numFmtId="0" fontId="9" fillId="0" borderId="0" xfId="0" applyFont="1"/>
    <xf numFmtId="0" fontId="8" fillId="0" borderId="0" xfId="0" applyFont="1"/>
    <xf numFmtId="0" fontId="6" fillId="0" borderId="0" xfId="0" applyFont="1"/>
    <xf numFmtId="4" fontId="6" fillId="0" borderId="0" xfId="0" applyNumberFormat="1" applyFont="1" applyFill="1"/>
    <xf numFmtId="0" fontId="10" fillId="0" borderId="0" xfId="0" applyFont="1" applyFill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2" fontId="7" fillId="0" borderId="0" xfId="0" applyNumberFormat="1" applyFont="1"/>
    <xf numFmtId="2" fontId="7" fillId="0" borderId="0" xfId="0" applyNumberFormat="1" applyFont="1" applyFill="1"/>
    <xf numFmtId="2" fontId="6" fillId="0" borderId="0" xfId="0" applyNumberFormat="1" applyFont="1" applyFill="1"/>
    <xf numFmtId="0" fontId="7" fillId="0" borderId="0" xfId="0" applyFont="1" applyAlignment="1"/>
    <xf numFmtId="3" fontId="7" fillId="0" borderId="0" xfId="0" applyNumberFormat="1" applyFont="1"/>
    <xf numFmtId="3" fontId="6" fillId="0" borderId="0" xfId="0" applyNumberFormat="1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2" fontId="0" fillId="0" borderId="0" xfId="0" applyNumberFormat="1" applyFill="1"/>
    <xf numFmtId="4" fontId="0" fillId="0" borderId="0" xfId="0" applyNumberFormat="1" applyFill="1"/>
    <xf numFmtId="4" fontId="7" fillId="0" borderId="0" xfId="0" applyNumberFormat="1" applyFont="1" applyFill="1"/>
    <xf numFmtId="4" fontId="5" fillId="0" borderId="0" xfId="0" applyNumberFormat="1" applyFont="1" applyFill="1"/>
    <xf numFmtId="0" fontId="9" fillId="0" borderId="0" xfId="0" applyFont="1" applyFill="1"/>
    <xf numFmtId="0" fontId="8" fillId="0" borderId="0" xfId="0" applyFont="1" applyFill="1"/>
    <xf numFmtId="164" fontId="6" fillId="0" borderId="0" xfId="0" applyNumberFormat="1" applyFont="1" applyFill="1"/>
    <xf numFmtId="164" fontId="0" fillId="0" borderId="0" xfId="0" applyNumberForma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164" fontId="7" fillId="0" borderId="0" xfId="0" applyNumberFormat="1" applyFont="1" applyFill="1"/>
    <xf numFmtId="164" fontId="11" fillId="0" borderId="0" xfId="0" applyNumberFormat="1" applyFont="1" applyFill="1"/>
    <xf numFmtId="0" fontId="6" fillId="0" borderId="0" xfId="0" applyNumberFormat="1" applyFont="1"/>
    <xf numFmtId="3" fontId="0" fillId="0" borderId="0" xfId="0" applyNumberFormat="1" applyFill="1"/>
    <xf numFmtId="3" fontId="7" fillId="0" borderId="0" xfId="0" applyNumberFormat="1" applyFont="1" applyFill="1"/>
    <xf numFmtId="4" fontId="8" fillId="0" borderId="0" xfId="0" applyNumberFormat="1" applyFont="1" applyFill="1"/>
    <xf numFmtId="0" fontId="7" fillId="0" borderId="0" xfId="0" applyFont="1" applyFill="1" applyAlignment="1">
      <alignment horizontal="center" wrapText="1"/>
    </xf>
    <xf numFmtId="9" fontId="0" fillId="0" borderId="0" xfId="0" applyNumberFormat="1"/>
    <xf numFmtId="9" fontId="0" fillId="0" borderId="0" xfId="0" applyNumberFormat="1" applyFill="1"/>
    <xf numFmtId="9" fontId="7" fillId="0" borderId="0" xfId="0" applyNumberFormat="1" applyFont="1" applyFill="1"/>
    <xf numFmtId="2" fontId="10" fillId="0" borderId="0" xfId="0" applyNumberFormat="1" applyFont="1" applyFill="1"/>
    <xf numFmtId="2" fontId="5" fillId="0" borderId="0" xfId="0" applyNumberFormat="1" applyFont="1" applyFill="1"/>
    <xf numFmtId="3" fontId="7" fillId="0" borderId="0" xfId="0" applyNumberFormat="1" applyFont="1" applyBorder="1" applyAlignment="1"/>
    <xf numFmtId="3" fontId="5" fillId="0" borderId="0" xfId="0" applyNumberFormat="1" applyFont="1" applyFill="1"/>
    <xf numFmtId="3" fontId="6" fillId="0" borderId="0" xfId="0" applyNumberFormat="1" applyFont="1" applyFill="1" applyBorder="1"/>
    <xf numFmtId="3" fontId="0" fillId="0" borderId="0" xfId="0" applyNumberFormat="1"/>
    <xf numFmtId="3" fontId="6" fillId="0" borderId="0" xfId="0" applyNumberFormat="1" applyFont="1"/>
    <xf numFmtId="3" fontId="6" fillId="0" borderId="0" xfId="0" applyNumberFormat="1" applyFont="1" applyBorder="1"/>
    <xf numFmtId="165" fontId="7" fillId="0" borderId="0" xfId="0" applyNumberFormat="1" applyFont="1" applyFill="1"/>
    <xf numFmtId="165" fontId="0" fillId="0" borderId="0" xfId="0" applyNumberFormat="1" applyFill="1"/>
    <xf numFmtId="0" fontId="5" fillId="0" borderId="0" xfId="0" applyFont="1" applyAlignment="1"/>
    <xf numFmtId="3" fontId="12" fillId="0" borderId="0" xfId="23" applyNumberFormat="1" applyFont="1" applyAlignment="1">
      <alignment horizontal="center"/>
    </xf>
    <xf numFmtId="0" fontId="22" fillId="0" borderId="0" xfId="0" applyFont="1" applyAlignment="1"/>
    <xf numFmtId="0" fontId="22" fillId="0" borderId="0" xfId="0" applyFont="1"/>
    <xf numFmtId="3" fontId="13" fillId="0" borderId="0" xfId="23" applyNumberFormat="1" applyFont="1" applyFill="1" applyBorder="1" applyAlignment="1">
      <alignment horizontal="center"/>
    </xf>
    <xf numFmtId="3" fontId="13" fillId="0" borderId="0" xfId="23" applyNumberFormat="1" applyFont="1" applyAlignment="1">
      <alignment horizontal="center"/>
    </xf>
    <xf numFmtId="3" fontId="13" fillId="0" borderId="0" xfId="23" applyNumberFormat="1" applyFont="1" applyBorder="1" applyAlignment="1">
      <alignment horizontal="center"/>
    </xf>
    <xf numFmtId="3" fontId="12" fillId="0" borderId="0" xfId="23" applyNumberFormat="1" applyFont="1" applyFill="1" applyAlignment="1"/>
    <xf numFmtId="3" fontId="15" fillId="0" borderId="0" xfId="4" applyNumberFormat="1" applyFont="1" applyBorder="1" applyAlignment="1"/>
    <xf numFmtId="3" fontId="12" fillId="0" borderId="1" xfId="23" applyNumberFormat="1" applyFont="1" applyBorder="1"/>
    <xf numFmtId="3" fontId="12" fillId="0" borderId="0" xfId="23" applyNumberFormat="1" applyFont="1" applyBorder="1"/>
    <xf numFmtId="3" fontId="12" fillId="0" borderId="0" xfId="23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2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164" fontId="5" fillId="0" borderId="0" xfId="0" applyNumberFormat="1" applyFont="1" applyFill="1"/>
    <xf numFmtId="3" fontId="5" fillId="0" borderId="0" xfId="0" applyNumberFormat="1" applyFont="1" applyFill="1" applyBorder="1" applyAlignment="1"/>
    <xf numFmtId="0" fontId="5" fillId="0" borderId="0" xfId="0" applyFont="1" applyFill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Fill="1" applyBorder="1" applyAlignment="1"/>
    <xf numFmtId="166" fontId="21" fillId="0" borderId="0" xfId="23" applyNumberFormat="1" applyFont="1" applyFill="1" applyAlignment="1"/>
    <xf numFmtId="3" fontId="13" fillId="0" borderId="0" xfId="4" applyNumberFormat="1" applyFont="1" applyBorder="1" applyAlignment="1">
      <alignment horizontal="center"/>
    </xf>
    <xf numFmtId="3" fontId="12" fillId="0" borderId="1" xfId="23" applyNumberFormat="1" applyFont="1" applyFill="1" applyBorder="1"/>
    <xf numFmtId="3" fontId="12" fillId="0" borderId="0" xfId="23" applyNumberFormat="1" applyFont="1" applyFill="1" applyBorder="1"/>
    <xf numFmtId="3" fontId="12" fillId="0" borderId="0" xfId="4" applyNumberFormat="1" applyFont="1" applyFill="1" applyAlignment="1"/>
    <xf numFmtId="3" fontId="16" fillId="0" borderId="0" xfId="23" applyNumberFormat="1" applyFont="1" applyBorder="1"/>
    <xf numFmtId="3" fontId="15" fillId="0" borderId="0" xfId="0" applyNumberFormat="1" applyFont="1"/>
    <xf numFmtId="167" fontId="15" fillId="0" borderId="0" xfId="0" applyNumberFormat="1" applyFont="1"/>
    <xf numFmtId="3" fontId="13" fillId="0" borderId="0" xfId="5" applyNumberFormat="1" applyFont="1" applyFill="1" applyAlignment="1"/>
    <xf numFmtId="3" fontId="13" fillId="0" borderId="0" xfId="5" applyNumberFormat="1" applyFont="1" applyFill="1" applyBorder="1" applyAlignment="1">
      <alignment horizontal="center"/>
    </xf>
    <xf numFmtId="3" fontId="14" fillId="0" borderId="0" xfId="5" applyNumberFormat="1" applyFont="1" applyAlignment="1">
      <alignment horizontal="center"/>
    </xf>
    <xf numFmtId="3" fontId="14" fillId="0" borderId="0" xfId="5" applyNumberFormat="1" applyFont="1" applyFill="1" applyBorder="1" applyAlignment="1">
      <alignment horizontal="center"/>
    </xf>
    <xf numFmtId="3" fontId="13" fillId="2" borderId="0" xfId="5" applyNumberFormat="1" applyFont="1" applyFill="1" applyBorder="1" applyAlignment="1">
      <alignment horizontal="center"/>
    </xf>
    <xf numFmtId="3" fontId="13" fillId="0" borderId="0" xfId="5" applyNumberFormat="1" applyFont="1" applyBorder="1" applyAlignment="1"/>
    <xf numFmtId="3" fontId="12" fillId="0" borderId="0" xfId="5" applyNumberFormat="1" applyFont="1" applyFill="1" applyAlignment="1"/>
    <xf numFmtId="3" fontId="12" fillId="0" borderId="0" xfId="5" applyNumberFormat="1" applyFont="1" applyFill="1" applyBorder="1" applyAlignment="1">
      <alignment horizontal="center"/>
    </xf>
    <xf numFmtId="3" fontId="12" fillId="0" borderId="0" xfId="5" applyNumberFormat="1" applyFont="1" applyFill="1" applyAlignment="1">
      <alignment horizontal="center"/>
    </xf>
    <xf numFmtId="3" fontId="15" fillId="0" borderId="0" xfId="5" applyNumberFormat="1" applyFont="1" applyFill="1" applyAlignment="1">
      <alignment horizontal="center"/>
    </xf>
    <xf numFmtId="3" fontId="12" fillId="2" borderId="0" xfId="5" applyNumberFormat="1" applyFont="1" applyFill="1" applyBorder="1" applyAlignment="1">
      <alignment horizontal="center"/>
    </xf>
    <xf numFmtId="3" fontId="12" fillId="0" borderId="0" xfId="5" applyNumberFormat="1" applyFont="1" applyBorder="1" applyAlignment="1"/>
    <xf numFmtId="3" fontId="13" fillId="0" borderId="0" xfId="5" applyNumberFormat="1" applyFont="1" applyAlignment="1"/>
    <xf numFmtId="3" fontId="13" fillId="0" borderId="0" xfId="5" applyNumberFormat="1" applyFont="1" applyBorder="1" applyAlignment="1">
      <alignment horizontal="center"/>
    </xf>
    <xf numFmtId="3" fontId="13" fillId="0" borderId="0" xfId="5" applyNumberFormat="1" applyFont="1" applyAlignment="1">
      <alignment horizontal="center"/>
    </xf>
    <xf numFmtId="0" fontId="13" fillId="2" borderId="0" xfId="4" applyFont="1" applyFill="1" applyAlignment="1">
      <alignment horizontal="center"/>
    </xf>
    <xf numFmtId="0" fontId="13" fillId="0" borderId="0" xfId="4" applyFont="1" applyAlignment="1">
      <alignment horizontal="center"/>
    </xf>
    <xf numFmtId="3" fontId="12" fillId="0" borderId="0" xfId="5" applyNumberFormat="1" applyFont="1" applyAlignment="1"/>
    <xf numFmtId="3" fontId="15" fillId="0" borderId="0" xfId="5" applyNumberFormat="1" applyFont="1" applyAlignment="1"/>
    <xf numFmtId="3" fontId="15" fillId="0" borderId="0" xfId="5" applyNumberFormat="1" applyFont="1" applyBorder="1" applyAlignment="1"/>
    <xf numFmtId="0" fontId="12" fillId="2" borderId="0" xfId="4" applyFont="1" applyFill="1"/>
    <xf numFmtId="3" fontId="12" fillId="0" borderId="0" xfId="4" applyNumberFormat="1" applyFont="1" applyBorder="1"/>
    <xf numFmtId="0" fontId="12" fillId="0" borderId="0" xfId="4" applyFont="1"/>
    <xf numFmtId="3" fontId="12" fillId="0" borderId="1" xfId="5" applyNumberFormat="1" applyFont="1" applyBorder="1" applyAlignment="1"/>
    <xf numFmtId="3" fontId="15" fillId="0" borderId="1" xfId="5" applyNumberFormat="1" applyFont="1" applyBorder="1" applyAlignment="1"/>
    <xf numFmtId="3" fontId="12" fillId="2" borderId="1" xfId="5" applyNumberFormat="1" applyFont="1" applyFill="1" applyBorder="1" applyAlignment="1"/>
    <xf numFmtId="3" fontId="12" fillId="0" borderId="1" xfId="4" applyNumberFormat="1" applyFont="1" applyBorder="1"/>
    <xf numFmtId="3" fontId="12" fillId="0" borderId="0" xfId="5" applyNumberFormat="1" applyFont="1" applyFill="1" applyBorder="1" applyAlignment="1"/>
    <xf numFmtId="3" fontId="15" fillId="0" borderId="0" xfId="5" applyNumberFormat="1" applyFont="1" applyFill="1" applyBorder="1" applyAlignment="1"/>
    <xf numFmtId="3" fontId="12" fillId="2" borderId="0" xfId="4" applyNumberFormat="1" applyFont="1" applyFill="1" applyAlignment="1"/>
    <xf numFmtId="0" fontId="12" fillId="2" borderId="1" xfId="4" applyFont="1" applyFill="1" applyBorder="1"/>
    <xf numFmtId="0" fontId="12" fillId="0" borderId="1" xfId="4" applyFont="1" applyBorder="1"/>
    <xf numFmtId="3" fontId="15" fillId="0" borderId="0" xfId="5" applyNumberFormat="1" applyFont="1" applyFill="1" applyAlignment="1"/>
    <xf numFmtId="0" fontId="15" fillId="0" borderId="0" xfId="4" applyFont="1" applyFill="1"/>
    <xf numFmtId="3" fontId="12" fillId="0" borderId="0" xfId="4" applyNumberFormat="1" applyFont="1" applyFill="1" applyBorder="1"/>
    <xf numFmtId="3" fontId="12" fillId="0" borderId="1" xfId="5" applyNumberFormat="1" applyFont="1" applyFill="1" applyBorder="1" applyAlignment="1"/>
    <xf numFmtId="3" fontId="15" fillId="0" borderId="1" xfId="5" applyNumberFormat="1" applyFont="1" applyFill="1" applyBorder="1" applyAlignment="1"/>
    <xf numFmtId="3" fontId="12" fillId="0" borderId="1" xfId="4" applyNumberFormat="1" applyFont="1" applyFill="1" applyBorder="1"/>
    <xf numFmtId="3" fontId="16" fillId="0" borderId="0" xfId="5" applyNumberFormat="1" applyFont="1" applyFill="1" applyAlignment="1"/>
    <xf numFmtId="0" fontId="12" fillId="0" borderId="0" xfId="4" applyFont="1" applyFill="1"/>
    <xf numFmtId="3" fontId="12" fillId="0" borderId="0" xfId="23" applyNumberFormat="1" applyFont="1" applyFill="1" applyBorder="1" applyAlignment="1">
      <alignment horizontal="center"/>
    </xf>
    <xf numFmtId="0" fontId="15" fillId="0" borderId="0" xfId="0" applyNumberFormat="1" applyFont="1" applyFill="1"/>
    <xf numFmtId="2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6" fillId="0" borderId="0" xfId="0" applyNumberFormat="1" applyFont="1" applyFill="1"/>
    <xf numFmtId="0" fontId="5" fillId="0" borderId="0" xfId="0" applyFont="1" applyFill="1" applyAlignment="1"/>
    <xf numFmtId="3" fontId="15" fillId="0" borderId="0" xfId="4" applyNumberFormat="1" applyFont="1" applyFill="1"/>
    <xf numFmtId="3" fontId="15" fillId="0" borderId="1" xfId="4" applyNumberFormat="1" applyFont="1" applyFill="1" applyBorder="1"/>
    <xf numFmtId="3" fontId="15" fillId="0" borderId="1" xfId="4" applyNumberFormat="1" applyFont="1" applyBorder="1" applyAlignment="1"/>
    <xf numFmtId="2" fontId="5" fillId="0" borderId="0" xfId="0" applyNumberFormat="1" applyFont="1" applyFill="1" applyBorder="1"/>
  </cellXfs>
  <cellStyles count="56">
    <cellStyle name="Comma 2" xfId="6"/>
    <cellStyle name="Comma0" xfId="7"/>
    <cellStyle name="Currency0" xfId="8"/>
    <cellStyle name="Date" xfId="9"/>
    <cellStyle name="Fixed" xfId="10"/>
    <cellStyle name="Heading 1 2" xfId="11"/>
    <cellStyle name="Heading 2 2" xfId="12"/>
    <cellStyle name="Normal" xfId="0" builtinId="0"/>
    <cellStyle name="Normal 10" xfId="13"/>
    <cellStyle name="Normal 10 2" xfId="31"/>
    <cellStyle name="Normal 11" xfId="14"/>
    <cellStyle name="Normal 11 2" xfId="32"/>
    <cellStyle name="Normal 12" xfId="23"/>
    <cellStyle name="Normal 13" xfId="24"/>
    <cellStyle name="Normal 13 2" xfId="33"/>
    <cellStyle name="Normal 14" xfId="25"/>
    <cellStyle name="Normal 15" xfId="26"/>
    <cellStyle name="Normal 15 2" xfId="34"/>
    <cellStyle name="Normal 16" xfId="27"/>
    <cellStyle name="Normal 17" xfId="28"/>
    <cellStyle name="Normal 18" xfId="29"/>
    <cellStyle name="Normal 19" xfId="30"/>
    <cellStyle name="Normal 19 2" xfId="35"/>
    <cellStyle name="Normal 2" xfId="1"/>
    <cellStyle name="Normal 2 2" xfId="4"/>
    <cellStyle name="Normal 2 2 2" xfId="36"/>
    <cellStyle name="Normal 2 2 3" xfId="37"/>
    <cellStyle name="Normal 2 3" xfId="38"/>
    <cellStyle name="Normal 20" xfId="39"/>
    <cellStyle name="Normal 21" xfId="40"/>
    <cellStyle name="Normal 22" xfId="41"/>
    <cellStyle name="Normal 23" xfId="42"/>
    <cellStyle name="Normal 24" xfId="43"/>
    <cellStyle name="Normal 25" xfId="44"/>
    <cellStyle name="Normal 26" xfId="45"/>
    <cellStyle name="Normal 27" xfId="46"/>
    <cellStyle name="Normal 28" xfId="47"/>
    <cellStyle name="Normal 29" xfId="48"/>
    <cellStyle name="Normal 3" xfId="3"/>
    <cellStyle name="Normal 3 2" xfId="55"/>
    <cellStyle name="Normal 30" xfId="49"/>
    <cellStyle name="Normal 31" xfId="50"/>
    <cellStyle name="Normal 32" xfId="51"/>
    <cellStyle name="Normal 33" xfId="54"/>
    <cellStyle name="Normal 4" xfId="2"/>
    <cellStyle name="Normal 4 2" xfId="5"/>
    <cellStyle name="Normal 5" xfId="15"/>
    <cellStyle name="Normal 6" xfId="16"/>
    <cellStyle name="Normal 6 2" xfId="17"/>
    <cellStyle name="Normal 6_BMP_Submit-Credit_work-up_011012" xfId="18"/>
    <cellStyle name="Normal 7" xfId="19"/>
    <cellStyle name="Normal 8" xfId="20"/>
    <cellStyle name="Normal 8 2" xfId="52"/>
    <cellStyle name="Normal 9" xfId="21"/>
    <cellStyle name="Normal 9 2" xfId="53"/>
    <cellStyle name="Total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</a:t>
            </a:r>
            <a:r>
              <a:rPr lang="en-US" baseline="0"/>
              <a:t> </a:t>
            </a:r>
            <a:r>
              <a:rPr lang="en-US"/>
              <a:t>Nitrogen Loads Delivered to the Bay by Source* (million pounds/year)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rich>
      </c:tx>
      <c:layout>
        <c:manualLayout>
          <c:xMode val="edge"/>
          <c:yMode val="edge"/>
          <c:x val="0.14379580052493554"/>
          <c:y val="4.08997955010224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68442458207282E-2"/>
          <c:y val="7.4458238732428836E-2"/>
          <c:w val="0.41333397349721723"/>
          <c:h val="0.74214031528267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Nitrogen!$A$22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Nitrogen!$B$22:$D$22</c:f>
              <c:numCache>
                <c:formatCode>#,##0.00</c:formatCode>
                <c:ptCount val="3"/>
                <c:pt idx="0">
                  <c:v>141.82161793769853</c:v>
                </c:pt>
                <c:pt idx="1">
                  <c:v>113.79804319004718</c:v>
                </c:pt>
                <c:pt idx="2">
                  <c:v>111.92507140425462</c:v>
                </c:pt>
              </c:numCache>
            </c:numRef>
          </c:val>
        </c:ser>
        <c:ser>
          <c:idx val="1"/>
          <c:order val="1"/>
          <c:tx>
            <c:strRef>
              <c:f>Nitrogen!$A$23</c:f>
              <c:strCache>
                <c:ptCount val="1"/>
                <c:pt idx="0">
                  <c:v>Urban Runoff</c:v>
                </c:pt>
              </c:strCache>
            </c:strRef>
          </c:tx>
          <c:invertIfNegative val="0"/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Nitrogen!$B$23:$D$23</c:f>
              <c:numCache>
                <c:formatCode>#,##0.00</c:formatCode>
                <c:ptCount val="3"/>
                <c:pt idx="0">
                  <c:v>34.235485928053272</c:v>
                </c:pt>
                <c:pt idx="1">
                  <c:v>39.696159428976777</c:v>
                </c:pt>
                <c:pt idx="2">
                  <c:v>41.173721268739065</c:v>
                </c:pt>
              </c:numCache>
            </c:numRef>
          </c:val>
        </c:ser>
        <c:ser>
          <c:idx val="2"/>
          <c:order val="2"/>
          <c:tx>
            <c:strRef>
              <c:f>Nitrogen!$A$24</c:f>
              <c:strCache>
                <c:ptCount val="1"/>
                <c:pt idx="0">
                  <c:v>Wastewater + Combined Sewer Overflow</c:v>
                </c:pt>
              </c:strCache>
            </c:strRef>
          </c:tx>
          <c:invertIfNegative val="0"/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Nitrogen!$B$24:$D$24</c:f>
              <c:numCache>
                <c:formatCode>#,##0.00</c:formatCode>
                <c:ptCount val="3"/>
                <c:pt idx="0">
                  <c:v>89.182690916637156</c:v>
                </c:pt>
                <c:pt idx="1">
                  <c:v>52.179420875606723</c:v>
                </c:pt>
                <c:pt idx="2">
                  <c:v>41.047540038824764</c:v>
                </c:pt>
              </c:numCache>
            </c:numRef>
          </c:val>
        </c:ser>
        <c:ser>
          <c:idx val="3"/>
          <c:order val="3"/>
          <c:tx>
            <c:strRef>
              <c:f>Nitrogen!$A$25</c:f>
              <c:strCache>
                <c:ptCount val="1"/>
                <c:pt idx="0">
                  <c:v>Septic</c:v>
                </c:pt>
              </c:strCache>
            </c:strRef>
          </c:tx>
          <c:invertIfNegative val="0"/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Nitrogen!$B$25:$D$25</c:f>
              <c:numCache>
                <c:formatCode>#,##0.00</c:formatCode>
                <c:ptCount val="3"/>
                <c:pt idx="0">
                  <c:v>5.1566526879514418</c:v>
                </c:pt>
                <c:pt idx="1">
                  <c:v>8.4180985253357079</c:v>
                </c:pt>
                <c:pt idx="2">
                  <c:v>8.6429374583364655</c:v>
                </c:pt>
              </c:numCache>
            </c:numRef>
          </c:val>
        </c:ser>
        <c:ser>
          <c:idx val="4"/>
          <c:order val="4"/>
          <c:tx>
            <c:strRef>
              <c:f>Nitrogen!$A$26</c:f>
              <c:strCache>
                <c:ptCount val="1"/>
                <c:pt idx="0">
                  <c:v>Forest + Non-Tidal Water Atmospheric Deposition</c:v>
                </c:pt>
              </c:strCache>
            </c:strRef>
          </c:tx>
          <c:invertIfNegative val="0"/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Nitrogen!$B$26:$D$26</c:f>
              <c:numCache>
                <c:formatCode>#,##0.00</c:formatCode>
                <c:ptCount val="3"/>
                <c:pt idx="0">
                  <c:v>47.188699587322553</c:v>
                </c:pt>
                <c:pt idx="1">
                  <c:v>46.155174609418054</c:v>
                </c:pt>
                <c:pt idx="2">
                  <c:v>45.689833178713251</c:v>
                </c:pt>
              </c:numCache>
            </c:numRef>
          </c:val>
        </c:ser>
        <c:ser>
          <c:idx val="5"/>
          <c:order val="5"/>
          <c:tx>
            <c:strRef>
              <c:f>Nitrogen!$A$27</c:f>
              <c:strCache>
                <c:ptCount val="1"/>
                <c:pt idx="0">
                  <c:v>Atmospheric Deposition to Watershed (to be reduced under Clean Air Act)</c:v>
                </c:pt>
              </c:strCache>
            </c:strRef>
          </c:tx>
          <c:invertIfNegative val="0"/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Nitrogen!$B$27:$D$27</c:f>
              <c:numCache>
                <c:formatCode>#,##0.00</c:formatCode>
                <c:ptCount val="3"/>
                <c:pt idx="0">
                  <c:v>26.117192092178048</c:v>
                </c:pt>
                <c:pt idx="1">
                  <c:v>3.0473013078480364</c:v>
                </c:pt>
                <c:pt idx="2">
                  <c:v>1.6282291435840428</c:v>
                </c:pt>
              </c:numCache>
            </c:numRef>
          </c:val>
        </c:ser>
        <c:ser>
          <c:idx val="6"/>
          <c:order val="6"/>
          <c:tx>
            <c:strRef>
              <c:f>Nitrogen!$A$28</c:f>
              <c:strCache>
                <c:ptCount val="1"/>
                <c:pt idx="0">
                  <c:v>Atmospheric Deposition to Tidal Water</c:v>
                </c:pt>
              </c:strCache>
            </c:strRef>
          </c:tx>
          <c:invertIfNegative val="0"/>
          <c:cat>
            <c:numRef>
              <c:f>Nitrogen!$B$21:$D$21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Nitrogen!$B$28:$D$28</c:f>
              <c:numCache>
                <c:formatCode>#,##0.00</c:formatCode>
                <c:ptCount val="3"/>
                <c:pt idx="0">
                  <c:v>26.08</c:v>
                </c:pt>
                <c:pt idx="1">
                  <c:v>19.368127984554899</c:v>
                </c:pt>
                <c:pt idx="2">
                  <c:v>16.7258386353902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549944"/>
        <c:axId val="197549160"/>
      </c:barChart>
      <c:catAx>
        <c:axId val="19754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549160"/>
        <c:crosses val="autoZero"/>
        <c:auto val="1"/>
        <c:lblAlgn val="ctr"/>
        <c:lblOffset val="100"/>
        <c:noMultiLvlLbl val="0"/>
      </c:catAx>
      <c:valAx>
        <c:axId val="197549160"/>
        <c:scaling>
          <c:orientation val="minMax"/>
          <c:max val="4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549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574894033330465"/>
          <c:y val="9.2417222010414649E-2"/>
          <c:w val="0.45538137988716937"/>
          <c:h val="0.831754998093734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</a:t>
            </a:r>
            <a:r>
              <a:rPr lang="en-US" baseline="0"/>
              <a:t> </a:t>
            </a:r>
            <a:r>
              <a:rPr lang="en-US"/>
              <a:t>Nitrogen</a:t>
            </a:r>
            <a:r>
              <a:rPr lang="en-US" baseline="0"/>
              <a:t> </a:t>
            </a:r>
            <a:r>
              <a:rPr lang="en-US"/>
              <a:t>Loads Delivered to the Bay by Jurisdiction*</a:t>
            </a:r>
            <a:r>
              <a:rPr lang="en-US" baseline="0"/>
              <a:t> (</a:t>
            </a:r>
            <a:r>
              <a:rPr lang="en-US"/>
              <a:t>millio</a:t>
            </a:r>
            <a:r>
              <a:rPr lang="en-US" baseline="0"/>
              <a:t>n p</a:t>
            </a:r>
            <a:r>
              <a:rPr lang="en-US"/>
              <a:t>ounds/year)</a:t>
            </a:r>
          </a:p>
        </c:rich>
      </c:tx>
      <c:layout>
        <c:manualLayout>
          <c:xMode val="edge"/>
          <c:yMode val="edge"/>
          <c:x val="0.14120977404998289"/>
          <c:y val="3.71402042711237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524893489969046E-2"/>
          <c:y val="6.0566573400740578E-2"/>
          <c:w val="0.53003753339606918"/>
          <c:h val="0.68386550566973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Nitrogen!$A$9</c:f>
              <c:strCache>
                <c:ptCount val="1"/>
                <c:pt idx="0">
                  <c:v>New York 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Nitrogen!$B$9:$F$9</c:f>
              <c:numCache>
                <c:formatCode>0.00</c:formatCode>
                <c:ptCount val="5"/>
                <c:pt idx="0">
                  <c:v>13.914007142493499</c:v>
                </c:pt>
                <c:pt idx="1">
                  <c:v>10.719411195127099</c:v>
                </c:pt>
                <c:pt idx="2">
                  <c:v>11.234737848418467</c:v>
                </c:pt>
                <c:pt idx="3" formatCode="#,##0.00">
                  <c:v>9.5977643931460399</c:v>
                </c:pt>
                <c:pt idx="4">
                  <c:v>8.8499998584919997</c:v>
                </c:pt>
              </c:numCache>
            </c:numRef>
          </c:val>
        </c:ser>
        <c:ser>
          <c:idx val="1"/>
          <c:order val="1"/>
          <c:tx>
            <c:strRef>
              <c:f>Nitrogen!$A$10</c:f>
              <c:strCache>
                <c:ptCount val="1"/>
                <c:pt idx="0">
                  <c:v>Pennsylvania 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Nitrogen!$B$10:$F$10</c:f>
              <c:numCache>
                <c:formatCode>0.00</c:formatCode>
                <c:ptCount val="5"/>
                <c:pt idx="0">
                  <c:v>124.27709270300301</c:v>
                </c:pt>
                <c:pt idx="1">
                  <c:v>116.635608612727</c:v>
                </c:pt>
                <c:pt idx="2">
                  <c:v>117.01383623963203</c:v>
                </c:pt>
                <c:pt idx="3" formatCode="#,##0.00">
                  <c:v>94.051840950290199</c:v>
                </c:pt>
                <c:pt idx="4">
                  <c:v>78.99599584199899</c:v>
                </c:pt>
              </c:numCache>
            </c:numRef>
          </c:val>
        </c:ser>
        <c:ser>
          <c:idx val="2"/>
          <c:order val="2"/>
          <c:tx>
            <c:strRef>
              <c:f>Nitrogen!$A$11</c:f>
              <c:strCache>
                <c:ptCount val="1"/>
                <c:pt idx="0">
                  <c:v>Maryland 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Nitrogen!$B$11:$F$11</c:f>
              <c:numCache>
                <c:formatCode>0.00</c:formatCode>
                <c:ptCount val="5"/>
                <c:pt idx="0">
                  <c:v>76.560804185401395</c:v>
                </c:pt>
                <c:pt idx="1">
                  <c:v>51.947956549510501</c:v>
                </c:pt>
                <c:pt idx="2">
                  <c:v>49.814770271196565</c:v>
                </c:pt>
                <c:pt idx="3" formatCode="#,##0.00">
                  <c:v>45.481182618391799</c:v>
                </c:pt>
                <c:pt idx="4">
                  <c:v>41.169999997646002</c:v>
                </c:pt>
              </c:numCache>
            </c:numRef>
          </c:val>
        </c:ser>
        <c:ser>
          <c:idx val="3"/>
          <c:order val="3"/>
          <c:tx>
            <c:strRef>
              <c:f>Nitrogen!$A$12</c:f>
              <c:strCache>
                <c:ptCount val="1"/>
                <c:pt idx="0">
                  <c:v>Virginia 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Nitrogen!$B$12:$F$12</c:f>
              <c:numCache>
                <c:formatCode>0.00</c:formatCode>
                <c:ptCount val="5"/>
                <c:pt idx="0">
                  <c:v>85.0282561050944</c:v>
                </c:pt>
                <c:pt idx="1">
                  <c:v>68.127539644068193</c:v>
                </c:pt>
                <c:pt idx="2">
                  <c:v>59.023893435611953</c:v>
                </c:pt>
                <c:pt idx="3" formatCode="#,##0.00">
                  <c:v>58.803789953226079</c:v>
                </c:pt>
                <c:pt idx="4">
                  <c:v>52.587956825997999</c:v>
                </c:pt>
              </c:numCache>
            </c:numRef>
          </c:val>
        </c:ser>
        <c:ser>
          <c:idx val="4"/>
          <c:order val="4"/>
          <c:tx>
            <c:strRef>
              <c:f>Nitrogen!$A$13</c:f>
              <c:strCache>
                <c:ptCount val="1"/>
                <c:pt idx="0">
                  <c:v>West Virginia 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Nitrogen!$B$13:$F$13</c:f>
              <c:numCache>
                <c:formatCode>0.00</c:formatCode>
                <c:ptCount val="5"/>
                <c:pt idx="0">
                  <c:v>6.3672077624418701</c:v>
                </c:pt>
                <c:pt idx="1">
                  <c:v>5.4650482536451399</c:v>
                </c:pt>
                <c:pt idx="2">
                  <c:v>5.2726221958366644</c:v>
                </c:pt>
                <c:pt idx="3" formatCode="#,##0.00">
                  <c:v>5.1999897050160557</c:v>
                </c:pt>
                <c:pt idx="4">
                  <c:v>5.0232840059299999</c:v>
                </c:pt>
              </c:numCache>
            </c:numRef>
          </c:val>
        </c:ser>
        <c:ser>
          <c:idx val="5"/>
          <c:order val="5"/>
          <c:tx>
            <c:strRef>
              <c:f>Nitrogen!$A$14</c:f>
              <c:strCache>
                <c:ptCount val="1"/>
                <c:pt idx="0">
                  <c:v>Delaware 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Nitrogen!$B$14:$F$14</c:f>
              <c:numCache>
                <c:formatCode>0.00</c:formatCode>
                <c:ptCount val="5"/>
                <c:pt idx="0">
                  <c:v>5.2668704874129997</c:v>
                </c:pt>
                <c:pt idx="1">
                  <c:v>4.4742525433531899</c:v>
                </c:pt>
                <c:pt idx="2">
                  <c:v>4.0480210023164345</c:v>
                </c:pt>
                <c:pt idx="3" formatCode="#,##0.00">
                  <c:v>3.8243304173406756</c:v>
                </c:pt>
                <c:pt idx="4">
                  <c:v>3.3910489999989997</c:v>
                </c:pt>
              </c:numCache>
            </c:numRef>
          </c:val>
        </c:ser>
        <c:ser>
          <c:idx val="6"/>
          <c:order val="6"/>
          <c:tx>
            <c:strRef>
              <c:f>Nitrogen!$A$15</c:f>
              <c:strCache>
                <c:ptCount val="1"/>
                <c:pt idx="0">
                  <c:v>District of Columbia 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Nitrogen!$B$15:$F$15</c:f>
              <c:numCache>
                <c:formatCode>0.00</c:formatCode>
                <c:ptCount val="5"/>
                <c:pt idx="0">
                  <c:v>6.1709086718156199</c:v>
                </c:pt>
                <c:pt idx="1">
                  <c:v>2.8770798309533201</c:v>
                </c:pt>
                <c:pt idx="2">
                  <c:v>2.0712223558560612</c:v>
                </c:pt>
                <c:pt idx="3" formatCode="#,##0.00">
                  <c:v>2.5747183323813281</c:v>
                </c:pt>
                <c:pt idx="4">
                  <c:v>2.3731439999999999</c:v>
                </c:pt>
              </c:numCache>
            </c:numRef>
          </c:val>
        </c:ser>
        <c:ser>
          <c:idx val="7"/>
          <c:order val="7"/>
          <c:tx>
            <c:strRef>
              <c:f>Nitrogen!$A$16</c:f>
              <c:strCache>
                <c:ptCount val="1"/>
                <c:pt idx="0">
                  <c:v>EPA: Atmospheric Deposition to Watershed (to be reduced under Clean Air Act)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Nitrogen!$B$16:$F$16</c:f>
              <c:numCache>
                <c:formatCode>0.00</c:formatCode>
                <c:ptCount val="5"/>
                <c:pt idx="0">
                  <c:v>26.117192092178048</c:v>
                </c:pt>
                <c:pt idx="1">
                  <c:v>3.0473013078480364</c:v>
                </c:pt>
                <c:pt idx="2">
                  <c:v>1.6282291435840428</c:v>
                </c:pt>
                <c:pt idx="3" formatCode="#,##0.00">
                  <c:v>1.2189205231392146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Nitrogen!$A$17</c:f>
              <c:strCache>
                <c:ptCount val="1"/>
                <c:pt idx="0">
                  <c:v>EPA: Atmospheric Deposition to Tidal Water (to be reduced to 15.2 million lbs/yr under Clean Air Act)</c:v>
                </c:pt>
              </c:strCache>
            </c:strRef>
          </c:tx>
          <c:invertIfNegative val="0"/>
          <c:cat>
            <c:strRef>
              <c:f>Nitrogen!$B$8:$F$8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Nitrogen!$B$17:$F$17</c:f>
              <c:numCache>
                <c:formatCode>0.00</c:formatCode>
                <c:ptCount val="5"/>
                <c:pt idx="0">
                  <c:v>26.08</c:v>
                </c:pt>
                <c:pt idx="1">
                  <c:v>19.368127984554899</c:v>
                </c:pt>
                <c:pt idx="2">
                  <c:v>16.7258386353902</c:v>
                </c:pt>
                <c:pt idx="3" formatCode="#,##0.00">
                  <c:v>16.85525119382196</c:v>
                </c:pt>
                <c:pt idx="4">
                  <c:v>15.18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483456"/>
        <c:axId val="245483848"/>
      </c:barChart>
      <c:catAx>
        <c:axId val="2454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483848"/>
        <c:crosses val="autoZero"/>
        <c:auto val="1"/>
        <c:lblAlgn val="ctr"/>
        <c:lblOffset val="100"/>
        <c:noMultiLvlLbl val="0"/>
      </c:catAx>
      <c:valAx>
        <c:axId val="2454838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48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158846345576079"/>
          <c:y val="0.13362068965517238"/>
          <c:w val="0.37768270023935097"/>
          <c:h val="0.7564655172413832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Phosphorus Loads Delivered to the Bay by Jurisdiction</a:t>
            </a:r>
            <a:r>
              <a:rPr lang="en-US" sz="1000" b="0" i="0" u="none" strike="noStrike" baseline="0"/>
              <a:t>*    (million pounds/year)</a:t>
            </a:r>
            <a:endParaRPr lang="en-US"/>
          </a:p>
        </c:rich>
      </c:tx>
      <c:layout>
        <c:manualLayout>
          <c:xMode val="edge"/>
          <c:yMode val="edge"/>
          <c:x val="0.1284240337009897"/>
          <c:y val="5.00953985917811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15948054849072E-2"/>
          <c:y val="0.14469864698647075"/>
          <c:w val="0.63737289125126251"/>
          <c:h val="0.559270515539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Phosphorus!$A$8</c:f>
              <c:strCache>
                <c:ptCount val="1"/>
                <c:pt idx="0">
                  <c:v>New York </c:v>
                </c:pt>
              </c:strCache>
            </c:strRef>
          </c:tx>
          <c:invertIfNegative val="0"/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Phosphorus!$B$8:$F$8</c:f>
              <c:numCache>
                <c:formatCode>0.000</c:formatCode>
                <c:ptCount val="5"/>
                <c:pt idx="0">
                  <c:v>1.24861071488755</c:v>
                </c:pt>
                <c:pt idx="1">
                  <c:v>0.9559864026978</c:v>
                </c:pt>
                <c:pt idx="2">
                  <c:v>0.81446759657024592</c:v>
                </c:pt>
                <c:pt idx="3" formatCode="0.00">
                  <c:v>0.76812136360812</c:v>
                </c:pt>
                <c:pt idx="4" formatCode="0.00">
                  <c:v>0.64287800421499997</c:v>
                </c:pt>
              </c:numCache>
            </c:numRef>
          </c:val>
        </c:ser>
        <c:ser>
          <c:idx val="1"/>
          <c:order val="1"/>
          <c:tx>
            <c:strRef>
              <c:f>Phosphorus!$A$9</c:f>
              <c:strCache>
                <c:ptCount val="1"/>
                <c:pt idx="0">
                  <c:v>Pennsylvania </c:v>
                </c:pt>
              </c:strCache>
            </c:strRef>
          </c:tx>
          <c:invertIfNegative val="0"/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Phosphorus!$B$9:$F$9</c:f>
              <c:numCache>
                <c:formatCode>0.000</c:formatCode>
                <c:ptCount val="5"/>
                <c:pt idx="0">
                  <c:v>5.9574139841304303</c:v>
                </c:pt>
                <c:pt idx="1">
                  <c:v>4.9842264738398496</c:v>
                </c:pt>
                <c:pt idx="2">
                  <c:v>4.4382575981871906</c:v>
                </c:pt>
                <c:pt idx="3" formatCode="0.00">
                  <c:v>4.1362287895347398</c:v>
                </c:pt>
                <c:pt idx="4" formatCode="0.00">
                  <c:v>3.5708969999980003</c:v>
                </c:pt>
              </c:numCache>
            </c:numRef>
          </c:val>
        </c:ser>
        <c:ser>
          <c:idx val="2"/>
          <c:order val="2"/>
          <c:tx>
            <c:strRef>
              <c:f>Phosphorus!$A$10</c:f>
              <c:strCache>
                <c:ptCount val="1"/>
                <c:pt idx="0">
                  <c:v>Maryland </c:v>
                </c:pt>
              </c:strCache>
            </c:strRef>
          </c:tx>
          <c:invertIfNegative val="0"/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Phosphorus!$B$10:$F$10</c:f>
              <c:numCache>
                <c:formatCode>0.000</c:formatCode>
                <c:ptCount val="5"/>
                <c:pt idx="0">
                  <c:v>5.3598978112553199</c:v>
                </c:pt>
                <c:pt idx="1">
                  <c:v>3.30124186339425</c:v>
                </c:pt>
                <c:pt idx="2">
                  <c:v>2.9189222639634576</c:v>
                </c:pt>
                <c:pt idx="3" formatCode="0.00">
                  <c:v>3.0064967453660998</c:v>
                </c:pt>
                <c:pt idx="4" formatCode="0.00">
                  <c:v>2.810000000014</c:v>
                </c:pt>
              </c:numCache>
            </c:numRef>
          </c:val>
        </c:ser>
        <c:ser>
          <c:idx val="3"/>
          <c:order val="3"/>
          <c:tx>
            <c:strRef>
              <c:f>Phosphorus!$A$11</c:f>
              <c:strCache>
                <c:ptCount val="1"/>
                <c:pt idx="0">
                  <c:v>Virginia </c:v>
                </c:pt>
              </c:strCache>
            </c:strRef>
          </c:tx>
          <c:invertIfNegative val="0"/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Phosphorus!$B$11:$F$11</c:f>
              <c:numCache>
                <c:formatCode>0.000</c:formatCode>
                <c:ptCount val="5"/>
                <c:pt idx="0">
                  <c:v>11.5807855883744</c:v>
                </c:pt>
                <c:pt idx="1">
                  <c:v>8.6718118848794301</c:v>
                </c:pt>
                <c:pt idx="2">
                  <c:v>6.6239158472098429</c:v>
                </c:pt>
                <c:pt idx="3" formatCode="0.00">
                  <c:v>7.3099505539529721</c:v>
                </c:pt>
                <c:pt idx="4" formatCode="0.00">
                  <c:v>6.4020430000020001</c:v>
                </c:pt>
              </c:numCache>
            </c:numRef>
          </c:val>
        </c:ser>
        <c:ser>
          <c:idx val="4"/>
          <c:order val="4"/>
          <c:tx>
            <c:strRef>
              <c:f>Phosphorus!$A$12</c:f>
              <c:strCache>
                <c:ptCount val="1"/>
                <c:pt idx="0">
                  <c:v>West Virginia </c:v>
                </c:pt>
              </c:strCache>
            </c:strRef>
          </c:tx>
          <c:invertIfNegative val="0"/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Phosphorus!$B$12:$F$12</c:f>
              <c:numCache>
                <c:formatCode>0.000</c:formatCode>
                <c:ptCount val="5"/>
                <c:pt idx="0">
                  <c:v>0.90068176349911999</c:v>
                </c:pt>
                <c:pt idx="1">
                  <c:v>0.89943324102097</c:v>
                </c:pt>
                <c:pt idx="2">
                  <c:v>0.69272678592037584</c:v>
                </c:pt>
                <c:pt idx="3" formatCode="0.00">
                  <c:v>0.74048709640838795</c:v>
                </c:pt>
                <c:pt idx="4" formatCode="0.00">
                  <c:v>0.63452299999999995</c:v>
                </c:pt>
              </c:numCache>
            </c:numRef>
          </c:val>
        </c:ser>
        <c:ser>
          <c:idx val="5"/>
          <c:order val="5"/>
          <c:tx>
            <c:strRef>
              <c:f>Phosphorus!$A$13</c:f>
              <c:strCache>
                <c:ptCount val="1"/>
                <c:pt idx="0">
                  <c:v>Delaware </c:v>
                </c:pt>
              </c:strCache>
            </c:strRef>
          </c:tx>
          <c:invertIfNegative val="0"/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Phosphorus!$B$13:$F$13</c:f>
              <c:numCache>
                <c:formatCode>0.000</c:formatCode>
                <c:ptCount val="5"/>
                <c:pt idx="0">
                  <c:v>0.48548441530090197</c:v>
                </c:pt>
                <c:pt idx="1">
                  <c:v>0.34513978682090002</c:v>
                </c:pt>
                <c:pt idx="2">
                  <c:v>0.26629825681402358</c:v>
                </c:pt>
                <c:pt idx="3" formatCode="0.00">
                  <c:v>0.30415511472955997</c:v>
                </c:pt>
                <c:pt idx="4" formatCode="0.00">
                  <c:v>0.27683200000199998</c:v>
                </c:pt>
              </c:numCache>
            </c:numRef>
          </c:val>
        </c:ser>
        <c:ser>
          <c:idx val="6"/>
          <c:order val="6"/>
          <c:tx>
            <c:strRef>
              <c:f>Phosphorus!$A$14</c:f>
              <c:strCache>
                <c:ptCount val="1"/>
                <c:pt idx="0">
                  <c:v>District of Columbia </c:v>
                </c:pt>
              </c:strCache>
            </c:strRef>
          </c:tx>
          <c:invertIfNegative val="0"/>
          <c:cat>
            <c:strRef>
              <c:f>Phosphorus!$B$7:$F$7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Phosphorus!$B$14:$F$14</c:f>
              <c:numCache>
                <c:formatCode>0.000</c:formatCode>
                <c:ptCount val="5"/>
                <c:pt idx="0">
                  <c:v>8.7775348107568596E-2</c:v>
                </c:pt>
                <c:pt idx="1">
                  <c:v>7.1053669923649795E-2</c:v>
                </c:pt>
                <c:pt idx="2">
                  <c:v>7.0216236641231888E-2</c:v>
                </c:pt>
                <c:pt idx="3" formatCode="0.00">
                  <c:v>0.10043166797005991</c:v>
                </c:pt>
                <c:pt idx="4" formatCode="0.00">
                  <c:v>0.12001700000099999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484632"/>
        <c:axId val="245485024"/>
      </c:barChart>
      <c:catAx>
        <c:axId val="24548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485024"/>
        <c:crosses val="autoZero"/>
        <c:auto val="1"/>
        <c:lblAlgn val="ctr"/>
        <c:lblOffset val="100"/>
        <c:noMultiLvlLbl val="0"/>
      </c:catAx>
      <c:valAx>
        <c:axId val="2454850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484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24193047626282"/>
          <c:y val="0.15954493635271758"/>
          <c:w val="0.27092901643270434"/>
          <c:h val="0.5641053106756789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Phosphorus Loads Delivered to the Bay by Source</a:t>
            </a:r>
            <a:r>
              <a:rPr lang="en-US" sz="1000" b="0" i="0" u="none" strike="noStrike" baseline="0"/>
              <a:t>*
(million pounds/year)</a:t>
            </a:r>
            <a:endParaRPr lang="en-US"/>
          </a:p>
        </c:rich>
      </c:tx>
      <c:layout>
        <c:manualLayout>
          <c:xMode val="edge"/>
          <c:yMode val="edge"/>
          <c:x val="0.15388247980630448"/>
          <c:y val="4.6296296296296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935746403792465E-2"/>
          <c:y val="0.14078703703703846"/>
          <c:w val="0.58564955543348285"/>
          <c:h val="0.68699876057159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Phosphorus!$A$18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Phosphorus!$B$18:$D$18</c:f>
              <c:numCache>
                <c:formatCode>0.000</c:formatCode>
                <c:ptCount val="3"/>
                <c:pt idx="0">
                  <c:v>11.028469441616183</c:v>
                </c:pt>
                <c:pt idx="1">
                  <c:v>10.546030079029881</c:v>
                </c:pt>
                <c:pt idx="2">
                  <c:v>8.6964257003431698</c:v>
                </c:pt>
              </c:numCache>
            </c:numRef>
          </c:val>
        </c:ser>
        <c:ser>
          <c:idx val="1"/>
          <c:order val="1"/>
          <c:tx>
            <c:strRef>
              <c:f>Phosphorus!$A$19</c:f>
              <c:strCache>
                <c:ptCount val="1"/>
                <c:pt idx="0">
                  <c:v>Urban Runoff</c:v>
                </c:pt>
              </c:strCache>
            </c:strRef>
          </c:tx>
          <c:invertIfNegative val="0"/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Phosphorus!$B$19:$D$19</c:f>
              <c:numCache>
                <c:formatCode>0.000</c:formatCode>
                <c:ptCount val="3"/>
                <c:pt idx="0">
                  <c:v>2.8811139414588132</c:v>
                </c:pt>
                <c:pt idx="1">
                  <c:v>3.0098649549895442</c:v>
                </c:pt>
                <c:pt idx="2">
                  <c:v>2.8034482177416997</c:v>
                </c:pt>
              </c:numCache>
            </c:numRef>
          </c:val>
        </c:ser>
        <c:ser>
          <c:idx val="2"/>
          <c:order val="2"/>
          <c:tx>
            <c:strRef>
              <c:f>Phosphorus!$A$20</c:f>
              <c:strCache>
                <c:ptCount val="1"/>
                <c:pt idx="0">
                  <c:v>Wastewater + Combined Sewer Overflow</c:v>
                </c:pt>
              </c:strCache>
            </c:strRef>
          </c:tx>
          <c:invertIfNegative val="0"/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Phosphorus!$B$20:$D$20</c:f>
              <c:numCache>
                <c:formatCode>0.000</c:formatCode>
                <c:ptCount val="3"/>
                <c:pt idx="0">
                  <c:v>9.9778812156971508</c:v>
                </c:pt>
                <c:pt idx="1">
                  <c:v>3.9723002820891402</c:v>
                </c:pt>
                <c:pt idx="2">
                  <c:v>2.6568533738201072</c:v>
                </c:pt>
              </c:numCache>
            </c:numRef>
          </c:val>
        </c:ser>
        <c:ser>
          <c:idx val="3"/>
          <c:order val="3"/>
          <c:tx>
            <c:strRef>
              <c:f>Phosphorus!$A$21</c:f>
              <c:strCache>
                <c:ptCount val="1"/>
                <c:pt idx="0">
                  <c:v>Forest + Non-Tidal Water Atmospheric Deposition</c:v>
                </c:pt>
              </c:strCache>
            </c:strRef>
          </c:tx>
          <c:invertIfNegative val="0"/>
          <c:cat>
            <c:numRef>
              <c:f>Phosphorus!$B$17:$D$17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Phosphorus!$B$21:$D$21</c:f>
              <c:numCache>
                <c:formatCode>0.000</c:formatCode>
                <c:ptCount val="3"/>
                <c:pt idx="0">
                  <c:v>1.7331850267831095</c:v>
                </c:pt>
                <c:pt idx="1">
                  <c:v>1.7006980064682822</c:v>
                </c:pt>
                <c:pt idx="2">
                  <c:v>1.6680772934013917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485808"/>
        <c:axId val="245486200"/>
      </c:barChart>
      <c:catAx>
        <c:axId val="24548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486200"/>
        <c:crosses val="autoZero"/>
        <c:auto val="1"/>
        <c:lblAlgn val="ctr"/>
        <c:lblOffset val="100"/>
        <c:noMultiLvlLbl val="0"/>
      </c:catAx>
      <c:valAx>
        <c:axId val="245486200"/>
        <c:scaling>
          <c:orientation val="minMax"/>
          <c:max val="3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48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00907444709724"/>
          <c:y val="0.18228382910469526"/>
          <c:w val="0.30848704958391732"/>
          <c:h val="0.5586264216972878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Sediment Loads Delivered to the Bay by Jurisdiction</a:t>
            </a:r>
            <a:r>
              <a:rPr lang="en-US" sz="1000" b="0" i="0" u="none" strike="noStrike" baseline="0"/>
              <a:t>*  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/>
              <a:t>(million pounds/year)</a:t>
            </a:r>
          </a:p>
        </c:rich>
      </c:tx>
      <c:layout>
        <c:manualLayout>
          <c:xMode val="edge"/>
          <c:yMode val="edge"/>
          <c:x val="0.13302253884931051"/>
          <c:y val="5.33765632237148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8723492896721"/>
          <c:y val="0.12166572636364478"/>
          <c:w val="0.57264258634337883"/>
          <c:h val="0.60131233595800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Sediment!$A$7</c:f>
              <c:strCache>
                <c:ptCount val="1"/>
                <c:pt idx="0">
                  <c:v>New York </c:v>
                </c:pt>
              </c:strCache>
            </c:strRef>
          </c:tx>
          <c:invertIfNegative val="0"/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Sediment!$B$7:$F$7</c:f>
              <c:numCache>
                <c:formatCode>#,##0</c:formatCode>
                <c:ptCount val="5"/>
                <c:pt idx="0">
                  <c:v>377.50987780222101</c:v>
                </c:pt>
                <c:pt idx="1">
                  <c:v>331.83593200980101</c:v>
                </c:pt>
                <c:pt idx="2">
                  <c:v>328.43149416372108</c:v>
                </c:pt>
                <c:pt idx="3">
                  <c:v>315.43043398964022</c:v>
                </c:pt>
                <c:pt idx="4">
                  <c:v>304.49343530953303</c:v>
                </c:pt>
              </c:numCache>
            </c:numRef>
          </c:val>
        </c:ser>
        <c:ser>
          <c:idx val="1"/>
          <c:order val="1"/>
          <c:tx>
            <c:strRef>
              <c:f>Sediment!$A$8</c:f>
              <c:strCache>
                <c:ptCount val="1"/>
                <c:pt idx="0">
                  <c:v>Pennsylvania </c:v>
                </c:pt>
              </c:strCache>
            </c:strRef>
          </c:tx>
          <c:invertIfNegative val="0"/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Sediment!$B$8:$F$8</c:f>
              <c:numCache>
                <c:formatCode>#,##0</c:formatCode>
                <c:ptCount val="5"/>
                <c:pt idx="0">
                  <c:v>2998.7548660959201</c:v>
                </c:pt>
                <c:pt idx="1">
                  <c:v>2644.0742005782899</c:v>
                </c:pt>
                <c:pt idx="2">
                  <c:v>2618.0700069775503</c:v>
                </c:pt>
                <c:pt idx="3">
                  <c:v>2224.7689250633152</c:v>
                </c:pt>
                <c:pt idx="4">
                  <c:v>1945.2320747199988</c:v>
                </c:pt>
              </c:numCache>
            </c:numRef>
          </c:val>
        </c:ser>
        <c:ser>
          <c:idx val="2"/>
          <c:order val="2"/>
          <c:tx>
            <c:strRef>
              <c:f>Sediment!$A$9</c:f>
              <c:strCache>
                <c:ptCount val="1"/>
                <c:pt idx="0">
                  <c:v>Maryland </c:v>
                </c:pt>
              </c:strCache>
            </c:strRef>
          </c:tx>
          <c:invertIfNegative val="0"/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Sediment!$B$9:$F$9</c:f>
              <c:numCache>
                <c:formatCode>#,##0</c:formatCode>
                <c:ptCount val="5"/>
                <c:pt idx="0">
                  <c:v>1871.2919843654199</c:v>
                </c:pt>
                <c:pt idx="1">
                  <c:v>1395.11726627657</c:v>
                </c:pt>
                <c:pt idx="2">
                  <c:v>1298.7546311589238</c:v>
                </c:pt>
                <c:pt idx="3">
                  <c:v>1367.8395759106281</c:v>
                </c:pt>
                <c:pt idx="4">
                  <c:v>1349.6544490000003</c:v>
                </c:pt>
              </c:numCache>
            </c:numRef>
          </c:val>
        </c:ser>
        <c:ser>
          <c:idx val="3"/>
          <c:order val="3"/>
          <c:tx>
            <c:strRef>
              <c:f>Sediment!$A$10</c:f>
              <c:strCache>
                <c:ptCount val="1"/>
                <c:pt idx="0">
                  <c:v>Virginia </c:v>
                </c:pt>
              </c:strCache>
            </c:strRef>
          </c:tx>
          <c:invertIfNegative val="0"/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Sediment!$B$10:$F$10</c:f>
              <c:numCache>
                <c:formatCode>#,##0</c:formatCode>
                <c:ptCount val="5"/>
                <c:pt idx="0">
                  <c:v>4896.3488348839001</c:v>
                </c:pt>
                <c:pt idx="1">
                  <c:v>3742.9213107283399</c:v>
                </c:pt>
                <c:pt idx="2">
                  <c:v>3661.5504315467551</c:v>
                </c:pt>
                <c:pt idx="3">
                  <c:v>3447.997699091336</c:v>
                </c:pt>
                <c:pt idx="4">
                  <c:v>3251.3819580000004</c:v>
                </c:pt>
              </c:numCache>
            </c:numRef>
          </c:val>
        </c:ser>
        <c:ser>
          <c:idx val="4"/>
          <c:order val="4"/>
          <c:tx>
            <c:strRef>
              <c:f>Sediment!$A$11</c:f>
              <c:strCache>
                <c:ptCount val="1"/>
                <c:pt idx="0">
                  <c:v>West Virginia </c:v>
                </c:pt>
              </c:strCache>
            </c:strRef>
          </c:tx>
          <c:invertIfNegative val="0"/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Sediment!$B$11:$F$11</c:f>
              <c:numCache>
                <c:formatCode>#,##0</c:formatCode>
                <c:ptCount val="5"/>
                <c:pt idx="0">
                  <c:v>516.09201604917598</c:v>
                </c:pt>
                <c:pt idx="1">
                  <c:v>445.40815964458398</c:v>
                </c:pt>
                <c:pt idx="2">
                  <c:v>338.36790671221496</c:v>
                </c:pt>
                <c:pt idx="3">
                  <c:v>401.71519025783357</c:v>
                </c:pt>
                <c:pt idx="4">
                  <c:v>372.58654399999995</c:v>
                </c:pt>
              </c:numCache>
            </c:numRef>
          </c:val>
        </c:ser>
        <c:ser>
          <c:idx val="5"/>
          <c:order val="5"/>
          <c:tx>
            <c:strRef>
              <c:f>Sediment!$A$12</c:f>
              <c:strCache>
                <c:ptCount val="1"/>
                <c:pt idx="0">
                  <c:v>Delaware </c:v>
                </c:pt>
              </c:strCache>
            </c:strRef>
          </c:tx>
          <c:invertIfNegative val="0"/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Sediment!$B$12:$F$12</c:f>
              <c:numCache>
                <c:formatCode>#,##0</c:formatCode>
                <c:ptCount val="5"/>
                <c:pt idx="0">
                  <c:v>120.887107039095</c:v>
                </c:pt>
                <c:pt idx="1">
                  <c:v>98.9468183490836</c:v>
                </c:pt>
                <c:pt idx="2">
                  <c:v>85.52013585845981</c:v>
                </c:pt>
                <c:pt idx="3">
                  <c:v>99.455088939632844</c:v>
                </c:pt>
                <c:pt idx="4">
                  <c:v>99.793935999999007</c:v>
                </c:pt>
              </c:numCache>
            </c:numRef>
          </c:val>
        </c:ser>
        <c:ser>
          <c:idx val="6"/>
          <c:order val="6"/>
          <c:tx>
            <c:strRef>
              <c:f>Sediment!$A$13</c:f>
              <c:strCache>
                <c:ptCount val="1"/>
                <c:pt idx="0">
                  <c:v>District of Columbia </c:v>
                </c:pt>
              </c:strCache>
            </c:strRef>
          </c:tx>
          <c:invertIfNegative val="0"/>
          <c:cat>
            <c:strRef>
              <c:f>Sediment!$B$6:$F$6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  <c:pt idx="3">
                  <c:v>2017 Interim Target</c:v>
                </c:pt>
                <c:pt idx="4">
                  <c:v>2025 Planning Target</c:v>
                </c:pt>
              </c:strCache>
            </c:strRef>
          </c:cat>
          <c:val>
            <c:numRef>
              <c:f>Sediment!$B$13:$F$13</c:f>
              <c:numCache>
                <c:formatCode>#,##0</c:formatCode>
                <c:ptCount val="5"/>
                <c:pt idx="0">
                  <c:v>17.499478602583199</c:v>
                </c:pt>
                <c:pt idx="1">
                  <c:v>16.9481108066609</c:v>
                </c:pt>
                <c:pt idx="2">
                  <c:v>17.14942795244599</c:v>
                </c:pt>
                <c:pt idx="3">
                  <c:v>17.213336122665559</c:v>
                </c:pt>
                <c:pt idx="4">
                  <c:v>17.390153000002002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486984"/>
        <c:axId val="244719568"/>
      </c:barChart>
      <c:catAx>
        <c:axId val="24548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4719568"/>
        <c:crosses val="autoZero"/>
        <c:auto val="1"/>
        <c:lblAlgn val="ctr"/>
        <c:lblOffset val="100"/>
        <c:noMultiLvlLbl val="0"/>
      </c:catAx>
      <c:valAx>
        <c:axId val="244719568"/>
        <c:scaling>
          <c:orientation val="minMax"/>
          <c:max val="11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548698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2187596380839714"/>
          <c:y val="0.13636409034564881"/>
          <c:w val="0.25781284421728512"/>
          <c:h val="0.5659109749344425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Sediment Loads Delivered to the Bay by Source</a:t>
            </a:r>
            <a:r>
              <a:rPr lang="en-US" sz="1000" b="0" i="0" u="none" strike="noStrike" baseline="0"/>
              <a:t>*          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/>
              <a:t>(million pounds/year)</a:t>
            </a:r>
            <a:endParaRPr lang="en-US"/>
          </a:p>
        </c:rich>
      </c:tx>
      <c:layout>
        <c:manualLayout>
          <c:xMode val="edge"/>
          <c:yMode val="edge"/>
          <c:x val="0.1738822230554514"/>
          <c:y val="1.3888888888889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89442986293409"/>
          <c:y val="0.15004629629629823"/>
          <c:w val="0.53788734741490651"/>
          <c:h val="0.68699876057159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Sediment!$A$17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Sediment!$B$17:$D$17</c:f>
              <c:numCache>
                <c:formatCode>#,##0</c:formatCode>
                <c:ptCount val="3"/>
                <c:pt idx="0">
                  <c:v>7189.9878533656511</c:v>
                </c:pt>
                <c:pt idx="1">
                  <c:v>5295.4416900042006</c:v>
                </c:pt>
                <c:pt idx="2">
                  <c:v>4998.4638162765013</c:v>
                </c:pt>
              </c:numCache>
            </c:numRef>
          </c:val>
        </c:ser>
        <c:ser>
          <c:idx val="1"/>
          <c:order val="1"/>
          <c:tx>
            <c:strRef>
              <c:f>Sediment!$A$18</c:f>
              <c:strCache>
                <c:ptCount val="1"/>
                <c:pt idx="0">
                  <c:v>Urban Runoff</c:v>
                </c:pt>
              </c:strCache>
            </c:strRef>
          </c:tx>
          <c:invertIfNegative val="0"/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Sediment!$B$18:$D$18</c:f>
              <c:numCache>
                <c:formatCode>#,##0</c:formatCode>
                <c:ptCount val="3"/>
                <c:pt idx="0">
                  <c:v>2127.3725157490967</c:v>
                </c:pt>
                <c:pt idx="1">
                  <c:v>2018.9111479991041</c:v>
                </c:pt>
                <c:pt idx="2">
                  <c:v>2021.9818553157063</c:v>
                </c:pt>
              </c:numCache>
            </c:numRef>
          </c:val>
        </c:ser>
        <c:ser>
          <c:idx val="2"/>
          <c:order val="2"/>
          <c:tx>
            <c:strRef>
              <c:f>Sediment!$A$19</c:f>
              <c:strCache>
                <c:ptCount val="1"/>
                <c:pt idx="0">
                  <c:v>Wastewater + Combined Sewer Overflow</c:v>
                </c:pt>
              </c:strCache>
            </c:strRef>
          </c:tx>
          <c:invertIfNegative val="0"/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Sediment!$B$19:$D$19</c:f>
              <c:numCache>
                <c:formatCode>#,##0</c:formatCode>
                <c:ptCount val="3"/>
                <c:pt idx="0">
                  <c:v>175.91571659907191</c:v>
                </c:pt>
                <c:pt idx="1">
                  <c:v>87.098960824951163</c:v>
                </c:pt>
                <c:pt idx="2">
                  <c:v>88.085458430174484</c:v>
                </c:pt>
              </c:numCache>
            </c:numRef>
          </c:val>
        </c:ser>
        <c:ser>
          <c:idx val="3"/>
          <c:order val="3"/>
          <c:tx>
            <c:strRef>
              <c:f>Sediment!$A$20</c:f>
              <c:strCache>
                <c:ptCount val="1"/>
                <c:pt idx="0">
                  <c:v>Forest</c:v>
                </c:pt>
              </c:strCache>
            </c:strRef>
          </c:tx>
          <c:invertIfNegative val="0"/>
          <c:cat>
            <c:numRef>
              <c:f>Sediment!$B$16:$D$16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Sediment!$B$20:$D$20</c:f>
              <c:numCache>
                <c:formatCode>#,##0</c:formatCode>
                <c:ptCount val="3"/>
                <c:pt idx="0">
                  <c:v>1305.1080791244995</c:v>
                </c:pt>
                <c:pt idx="1">
                  <c:v>1273.799999565076</c:v>
                </c:pt>
                <c:pt idx="2">
                  <c:v>1239.3129043476906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722312"/>
        <c:axId val="244722704"/>
      </c:barChart>
      <c:catAx>
        <c:axId val="2447223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4722704"/>
        <c:crosses val="autoZero"/>
        <c:auto val="1"/>
        <c:lblAlgn val="ctr"/>
        <c:lblOffset val="100"/>
        <c:noMultiLvlLbl val="0"/>
      </c:catAx>
      <c:valAx>
        <c:axId val="244722704"/>
        <c:scaling>
          <c:orientation val="minMax"/>
          <c:max val="11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472231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66459130108736408"/>
          <c:y val="0.22395049577136364"/>
          <c:w val="0.31159917510311297"/>
          <c:h val="0.558626421697287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Nitrogen</a:t>
            </a:r>
          </a:p>
        </c:rich>
      </c:tx>
      <c:layout>
        <c:manualLayout>
          <c:xMode val="edge"/>
          <c:yMode val="edge"/>
          <c:x val="0.37743197120123023"/>
          <c:y val="0.13155322943682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0466926070038"/>
          <c:y val="0.21068279784112828"/>
          <c:w val="0.68482490272373564"/>
          <c:h val="0.557864309776505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'charts for exec sum'!$B$7:$D$7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'charts for exec sum'!$B$8:$D$8</c:f>
              <c:numCache>
                <c:formatCode>0.00</c:formatCode>
                <c:ptCount val="3"/>
                <c:pt idx="0">
                  <c:v>369.78233914984077</c:v>
                </c:pt>
                <c:pt idx="1">
                  <c:v>282.66232592178744</c:v>
                </c:pt>
                <c:pt idx="2">
                  <c:v>266.83317112784243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16824"/>
        <c:axId val="244817216"/>
      </c:barChart>
      <c:catAx>
        <c:axId val="24481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8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8172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816824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</a:t>
            </a:r>
          </a:p>
        </c:rich>
      </c:tx>
      <c:layout>
        <c:manualLayout>
          <c:xMode val="edge"/>
          <c:yMode val="edge"/>
          <c:x val="0.34782648790523191"/>
          <c:y val="0.134122287968441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195735540195"/>
          <c:y val="0.21597633136094813"/>
          <c:w val="0.69170093970197422"/>
          <c:h val="0.55621301775147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'charts for exec sum'!$B$7:$D$7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'charts for exec sum'!$B$9:$D$9</c:f>
              <c:numCache>
                <c:formatCode>0.00</c:formatCode>
                <c:ptCount val="3"/>
                <c:pt idx="0">
                  <c:v>25.620649625555291</c:v>
                </c:pt>
                <c:pt idx="1">
                  <c:v>19.228893322576848</c:v>
                </c:pt>
                <c:pt idx="2">
                  <c:v>15.824804585306369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721920"/>
        <c:axId val="244721528"/>
      </c:barChart>
      <c:catAx>
        <c:axId val="2447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721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721528"/>
        <c:scaling>
          <c:orientation val="minMax"/>
          <c:max val="2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7219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Sediment</a:t>
            </a:r>
          </a:p>
        </c:rich>
      </c:tx>
      <c:layout>
        <c:manualLayout>
          <c:xMode val="edge"/>
          <c:yMode val="edge"/>
          <c:x val="0.36758987695345818"/>
          <c:y val="0.127218796445625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2368631825576"/>
          <c:y val="0.21301775147929164"/>
          <c:w val="0.62450713413092529"/>
          <c:h val="0.55621301775147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'charts for exec sum'!$B$7:$D$7</c:f>
              <c:numCache>
                <c:formatCode>General</c:formatCode>
                <c:ptCount val="3"/>
                <c:pt idx="0">
                  <c:v>1985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'charts for exec sum'!$B$10:$D$10</c:f>
              <c:numCache>
                <c:formatCode>#,##0</c:formatCode>
                <c:ptCount val="3"/>
                <c:pt idx="0">
                  <c:v>10798.384164838317</c:v>
                </c:pt>
                <c:pt idx="1">
                  <c:v>8675.2517983933303</c:v>
                </c:pt>
                <c:pt idx="2">
                  <c:v>8347.8440343700731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720744"/>
        <c:axId val="244720352"/>
      </c:barChart>
      <c:catAx>
        <c:axId val="24472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7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720352"/>
        <c:scaling>
          <c:orientation val="minMax"/>
          <c:max val="11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720744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</xdr:colOff>
      <xdr:row>36</xdr:row>
      <xdr:rowOff>30480</xdr:rowOff>
    </xdr:from>
    <xdr:to>
      <xdr:col>7</xdr:col>
      <xdr:colOff>121920</xdr:colOff>
      <xdr:row>37</xdr:row>
      <xdr:rowOff>68580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151620" y="585978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33</xdr:row>
      <xdr:rowOff>45720</xdr:rowOff>
    </xdr:from>
    <xdr:to>
      <xdr:col>15</xdr:col>
      <xdr:colOff>381000</xdr:colOff>
      <xdr:row>52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83820</xdr:colOff>
      <xdr:row>9</xdr:row>
      <xdr:rowOff>160020</xdr:rowOff>
    </xdr:from>
    <xdr:to>
      <xdr:col>15</xdr:col>
      <xdr:colOff>381000</xdr:colOff>
      <xdr:row>31</xdr:row>
      <xdr:rowOff>7620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12</xdr:row>
      <xdr:rowOff>91440</xdr:rowOff>
    </xdr:from>
    <xdr:to>
      <xdr:col>4</xdr:col>
      <xdr:colOff>9526</xdr:colOff>
      <xdr:row>32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3811</xdr:colOff>
      <xdr:row>12</xdr:row>
      <xdr:rowOff>108585</xdr:rowOff>
    </xdr:from>
    <xdr:to>
      <xdr:col>9</xdr:col>
      <xdr:colOff>9526</xdr:colOff>
      <xdr:row>32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15</xdr:row>
      <xdr:rowOff>30480</xdr:rowOff>
    </xdr:from>
    <xdr:to>
      <xdr:col>9</xdr:col>
      <xdr:colOff>76200</xdr:colOff>
      <xdr:row>16</xdr:row>
      <xdr:rowOff>68580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53275" y="326898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12</xdr:row>
      <xdr:rowOff>97155</xdr:rowOff>
    </xdr:from>
    <xdr:to>
      <xdr:col>13</xdr:col>
      <xdr:colOff>676275</xdr:colOff>
      <xdr:row>32</xdr:row>
      <xdr:rowOff>20955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367665</xdr:colOff>
      <xdr:row>12</xdr:row>
      <xdr:rowOff>66675</xdr:rowOff>
    </xdr:from>
    <xdr:to>
      <xdr:col>13</xdr:col>
      <xdr:colOff>369624</xdr:colOff>
      <xdr:row>17</xdr:row>
      <xdr:rowOff>93379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140065" y="2819400"/>
          <a:ext cx="763959" cy="836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2017 Interim target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2025 Planning Target (amt. allowed in Bay) </a:t>
          </a:r>
        </a:p>
      </xdr:txBody>
    </xdr:sp>
    <xdr:clientData/>
  </xdr:twoCellAnchor>
  <xdr:twoCellAnchor>
    <xdr:from>
      <xdr:col>12</xdr:col>
      <xdr:colOff>381000</xdr:colOff>
      <xdr:row>12</xdr:row>
      <xdr:rowOff>129540</xdr:rowOff>
    </xdr:from>
    <xdr:to>
      <xdr:col>12</xdr:col>
      <xdr:colOff>541020</xdr:colOff>
      <xdr:row>12</xdr:row>
      <xdr:rowOff>129540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572625" y="2882265"/>
          <a:ext cx="160020" cy="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373380</xdr:colOff>
      <xdr:row>14</xdr:row>
      <xdr:rowOff>129540</xdr:rowOff>
    </xdr:from>
    <xdr:to>
      <xdr:col>12</xdr:col>
      <xdr:colOff>533400</xdr:colOff>
      <xdr:row>14</xdr:row>
      <xdr:rowOff>129540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9565005" y="3206115"/>
          <a:ext cx="16002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80010</xdr:colOff>
      <xdr:row>29</xdr:row>
      <xdr:rowOff>142876</xdr:rowOff>
    </xdr:from>
    <xdr:to>
      <xdr:col>16</xdr:col>
      <xdr:colOff>118110</xdr:colOff>
      <xdr:row>32</xdr:row>
      <xdr:rowOff>152401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0010" y="5648326"/>
          <a:ext cx="1055941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*Loads simulated using 5.3.2 version of Watershed Model and wastewater discharge data reported by the Bay jurisdictions.  Loads include atmospheric deposition of nitrogen to tidal waters . Planning targets represent level of effort necessary to meet the TMDL.  For more information visit www.chesapeakebay.net or www.epa.gov/ChesapeakeBayTMDL.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0.12464</cdr:x>
      <cdr:y>0.48748</cdr:y>
    </cdr:from>
    <cdr:to>
      <cdr:x>0.8213</cdr:x>
      <cdr:y>0.48748</cdr:y>
    </cdr:to>
    <cdr:sp macro="" textlink="">
      <cdr:nvSpPr>
        <cdr:cNvPr id="532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0360" y="1538324"/>
          <a:ext cx="168172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0.12543</cdr:x>
      <cdr:y>0.44446</cdr:y>
    </cdr:from>
    <cdr:to>
      <cdr:x>0.82065</cdr:x>
      <cdr:y>0.44446</cdr:y>
    </cdr:to>
    <cdr:sp macro="" textlink="">
      <cdr:nvSpPr>
        <cdr:cNvPr id="532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2275" y="1404117"/>
          <a:ext cx="167767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0.02003</cdr:x>
      <cdr:y>0.00535</cdr:y>
    </cdr:from>
    <cdr:to>
      <cdr:x>0.96959</cdr:x>
      <cdr:y>0.1485</cdr:y>
    </cdr:to>
    <cdr:sp macro="" textlink="">
      <cdr:nvSpPr>
        <cdr:cNvPr id="54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50" y="17224"/>
          <a:ext cx="2676525" cy="465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Simulated Pollution Loads Delivered </a:t>
          </a:r>
        </a:p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 the Bay (million pounds/year)</a:t>
          </a:r>
        </a:p>
      </cdr:txBody>
    </cdr:sp>
  </cdr:relSizeAnchor>
  <cdr:relSizeAnchor xmlns:cdr="http://schemas.openxmlformats.org/drawingml/2006/chartDrawing">
    <cdr:from>
      <cdr:x>0.10297</cdr:x>
      <cdr:y>0.46778</cdr:y>
    </cdr:from>
    <cdr:to>
      <cdr:x>0.83403</cdr:x>
      <cdr:y>0.46778</cdr:y>
    </cdr:to>
    <cdr:sp macro="" textlink="">
      <cdr:nvSpPr>
        <cdr:cNvPr id="5427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3237" y="1493498"/>
          <a:ext cx="2045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0.09785</cdr:x>
      <cdr:y>0.42675</cdr:y>
    </cdr:from>
    <cdr:to>
      <cdr:x>0.82892</cdr:x>
      <cdr:y>0.42675</cdr:y>
    </cdr:to>
    <cdr:sp macro="" textlink="">
      <cdr:nvSpPr>
        <cdr:cNvPr id="5427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8125" y="1366105"/>
          <a:ext cx="20455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0.17902</cdr:x>
      <cdr:y>0.39813</cdr:y>
    </cdr:from>
    <cdr:to>
      <cdr:x>0.80133</cdr:x>
      <cdr:y>0.39813</cdr:y>
    </cdr:to>
    <cdr:sp macro="" textlink="">
      <cdr:nvSpPr>
        <cdr:cNvPr id="552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8501" y="1255939"/>
          <a:ext cx="19119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0.18255</cdr:x>
      <cdr:y>0.37252</cdr:y>
    </cdr:from>
    <cdr:to>
      <cdr:x>0.80318</cdr:x>
      <cdr:y>0.37252</cdr:y>
    </cdr:to>
    <cdr:sp macro="" textlink="">
      <cdr:nvSpPr>
        <cdr:cNvPr id="552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8748" y="1174953"/>
          <a:ext cx="190667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0.05281</cdr:x>
      <cdr:y>0.89979</cdr:y>
    </cdr:from>
    <cdr:to>
      <cdr:x>0.94375</cdr:x>
      <cdr:y>0.99976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2466974"/>
          <a:ext cx="4057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0.88037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33675"/>
          <a:ext cx="528637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0.90981</cdr:y>
    </cdr:from>
    <cdr:to>
      <cdr:x>1</cdr:x>
      <cdr:y>0.99465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048000"/>
          <a:ext cx="5248275" cy="361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1394460</xdr:colOff>
      <xdr:row>8</xdr:row>
      <xdr:rowOff>160020</xdr:rowOff>
    </xdr:from>
    <xdr:to>
      <xdr:col>13</xdr:col>
      <xdr:colOff>0</xdr:colOff>
      <xdr:row>24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26</xdr:row>
      <xdr:rowOff>45720</xdr:rowOff>
    </xdr:from>
    <xdr:to>
      <xdr:col>13</xdr:col>
      <xdr:colOff>22860</xdr:colOff>
      <xdr:row>43</xdr:row>
      <xdr:rowOff>38100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0.00073</cdr:x>
      <cdr:y>0.89613</cdr:y>
    </cdr:from>
    <cdr:to>
      <cdr:x>1</cdr:x>
      <cdr:y>0.99928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371751"/>
          <a:ext cx="4924425" cy="276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0.00073</cdr:x>
      <cdr:y>0.901</cdr:y>
    </cdr:from>
    <cdr:to>
      <cdr:x>1</cdr:x>
      <cdr:y>0.99976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466975"/>
          <a:ext cx="49149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</xdr:colOff>
      <xdr:row>7</xdr:row>
      <xdr:rowOff>99060</xdr:rowOff>
    </xdr:from>
    <xdr:to>
      <xdr:col>14</xdr:col>
      <xdr:colOff>9524</xdr:colOff>
      <xdr:row>27</xdr:row>
      <xdr:rowOff>99060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</xdr:colOff>
      <xdr:row>27</xdr:row>
      <xdr:rowOff>144780</xdr:rowOff>
    </xdr:from>
    <xdr:to>
      <xdr:col>14</xdr:col>
      <xdr:colOff>9524</xdr:colOff>
      <xdr:row>44</xdr:row>
      <xdr:rowOff>137160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0.93871</cdr:y>
    </cdr:from>
    <cdr:to>
      <cdr:x>1</cdr:x>
      <cdr:y>0.99622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571750"/>
          <a:ext cx="4800600" cy="16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0.00049</cdr:x>
      <cdr:y>0.90331</cdr:y>
    </cdr:from>
    <cdr:to>
      <cdr:x>1</cdr:x>
      <cdr:y>0.99118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918300"/>
          <a:ext cx="4800600" cy="291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0.90897</cdr:y>
    </cdr:from>
    <cdr:to>
      <cdr:x>1</cdr:x>
      <cdr:y>0.99928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486211"/>
          <a:ext cx="4800600" cy="256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5.3.2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MP_Effectiveness-Cost/BMP_Effectiveness-Cost/Coseg_TSB_Effectiveness/Sent%20120304_Cost%20Estimates%20All%20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BMP_Effectiveness-Cost\BMP_Effectiveness-Cost\Coseg_TSB_Effectiveness\Sent%20120304_Cost%20Estimates%20All%20St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weeney/AppData/Roaming/Microsoft/Excel/My_Documents/Tributary_Strategies/State-Strategies/NY/s30nysm03/NY_Stra2U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sweeney\AppData\Roaming\Microsoft\Excel\My_Documents\Tributary_Strategies\State-Strategies\NY\s30nysm03\NY_Stra2U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aft Breakout of Costs"/>
      <sheetName val="Available Funding"/>
      <sheetName val="Septic Denite on new vs retro"/>
      <sheetName val="Pivot Main"/>
      <sheetName val="Cost Assembly"/>
      <sheetName val="DE"/>
      <sheetName val="DC"/>
      <sheetName val="MD"/>
      <sheetName val="NY"/>
      <sheetName val="PA"/>
      <sheetName val="VA TS3"/>
      <sheetName val="VA"/>
      <sheetName val="WV"/>
      <sheetName val="CBP unit costs"/>
      <sheetName val="DE acre calculation"/>
      <sheetName val="Practice Index"/>
      <sheetName val="WR (work-up)"/>
      <sheetName val="Draft_Breakout_of_Costs"/>
      <sheetName val="Available_Funding"/>
      <sheetName val="Septic_Denite_on_new_vs_retro"/>
      <sheetName val="Pivot_Main"/>
      <sheetName val="Cost_Assembly"/>
      <sheetName val="VA_TS3"/>
      <sheetName val="CBP_unit_costs"/>
      <sheetName val="DE_acre_calculation"/>
      <sheetName val="Practice_Index"/>
      <sheetName val="WR_(work-u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DE</v>
          </cell>
          <cell r="B11" t="str">
            <v>ag</v>
          </cell>
          <cell r="C11">
            <v>1</v>
          </cell>
          <cell r="D11" t="str">
            <v>Forest Buffers</v>
          </cell>
          <cell r="E11">
            <v>1003922.3922436988</v>
          </cell>
          <cell r="F11">
            <v>84095.145847774504</v>
          </cell>
          <cell r="G11">
            <v>12549.029903046234</v>
          </cell>
          <cell r="H11">
            <v>0</v>
          </cell>
          <cell r="I11">
            <v>346353.22532407608</v>
          </cell>
          <cell r="J11">
            <v>358902.25522712234</v>
          </cell>
          <cell r="K11">
            <v>0</v>
          </cell>
        </row>
        <row r="12">
          <cell r="A12" t="str">
            <v>DE</v>
          </cell>
          <cell r="B12" t="str">
            <v>ag</v>
          </cell>
          <cell r="C12">
            <v>7</v>
          </cell>
          <cell r="D12" t="str">
            <v>Wetland Restoration</v>
          </cell>
          <cell r="E12">
            <v>5452114.3148309523</v>
          </cell>
          <cell r="F12">
            <v>456704.97244287946</v>
          </cell>
          <cell r="G12">
            <v>16016.787058845337</v>
          </cell>
          <cell r="H12">
            <v>0</v>
          </cell>
          <cell r="I12">
            <v>442063.32282413129</v>
          </cell>
          <cell r="J12">
            <v>458080.10988297663</v>
          </cell>
          <cell r="K12">
            <v>0</v>
          </cell>
        </row>
        <row r="13">
          <cell r="A13" t="str">
            <v>DE</v>
          </cell>
          <cell r="B13" t="str">
            <v>ag</v>
          </cell>
          <cell r="C13">
            <v>9</v>
          </cell>
          <cell r="D13" t="str">
            <v>Land Retirement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DE</v>
          </cell>
          <cell r="B14" t="str">
            <v>ag</v>
          </cell>
          <cell r="C14">
            <v>5</v>
          </cell>
          <cell r="D14" t="str">
            <v>Grass Buffers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DE</v>
          </cell>
          <cell r="B15" t="str">
            <v>ag</v>
          </cell>
          <cell r="C15">
            <v>14</v>
          </cell>
          <cell r="D15" t="str">
            <v>Conservation-Tillage</v>
          </cell>
          <cell r="E15">
            <v>0</v>
          </cell>
          <cell r="F15">
            <v>0</v>
          </cell>
          <cell r="G15">
            <v>15861.885131939185</v>
          </cell>
          <cell r="H15">
            <v>0</v>
          </cell>
          <cell r="I15">
            <v>0</v>
          </cell>
          <cell r="J15">
            <v>15861.885131939185</v>
          </cell>
          <cell r="K15">
            <v>0</v>
          </cell>
        </row>
        <row r="16">
          <cell r="A16" t="str">
            <v>DE</v>
          </cell>
          <cell r="B16" t="str">
            <v>ag</v>
          </cell>
          <cell r="C16">
            <v>16</v>
          </cell>
          <cell r="D16" t="str">
            <v>Total Nutrient Management (All Types)</v>
          </cell>
          <cell r="E16">
            <v>918420.17525437754</v>
          </cell>
          <cell r="F16">
            <v>306140.05841812585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DE</v>
          </cell>
          <cell r="B17" t="str">
            <v>ag</v>
          </cell>
          <cell r="C17">
            <v>20</v>
          </cell>
          <cell r="D17" t="str">
            <v>32% Poultry Phytase</v>
          </cell>
          <cell r="E17">
            <v>900000</v>
          </cell>
          <cell r="F17">
            <v>105507.45594464366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DE</v>
          </cell>
          <cell r="B18" t="str">
            <v>ag</v>
          </cell>
          <cell r="C18">
            <v>69</v>
          </cell>
          <cell r="D18" t="str">
            <v>Poultry Litter Transport</v>
          </cell>
          <cell r="E18">
            <v>0</v>
          </cell>
          <cell r="F18">
            <v>0</v>
          </cell>
          <cell r="G18">
            <v>265711.5</v>
          </cell>
          <cell r="H18">
            <v>0</v>
          </cell>
          <cell r="I18">
            <v>0</v>
          </cell>
          <cell r="J18">
            <v>265711.5</v>
          </cell>
          <cell r="K18">
            <v>0</v>
          </cell>
        </row>
        <row r="19">
          <cell r="A19" t="str">
            <v>DE</v>
          </cell>
          <cell r="B19" t="str">
            <v>ag</v>
          </cell>
          <cell r="C19">
            <v>21</v>
          </cell>
          <cell r="D19" t="str">
            <v>Poultry Litter Transport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DE</v>
          </cell>
          <cell r="B20" t="str">
            <v>ag</v>
          </cell>
          <cell r="C20">
            <v>22</v>
          </cell>
          <cell r="D20" t="str">
            <v>Poultry Litter Transport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DE</v>
          </cell>
          <cell r="B21" t="str">
            <v>ag</v>
          </cell>
          <cell r="C21">
            <v>29</v>
          </cell>
          <cell r="D21" t="str">
            <v>Total Cover Crops (All Types)</v>
          </cell>
          <cell r="E21">
            <v>0</v>
          </cell>
          <cell r="F21">
            <v>0</v>
          </cell>
          <cell r="G21">
            <v>1194970.5773486332</v>
          </cell>
          <cell r="H21">
            <v>0</v>
          </cell>
          <cell r="I21">
            <v>0</v>
          </cell>
          <cell r="J21">
            <v>1194970.5773486332</v>
          </cell>
          <cell r="K21">
            <v>0</v>
          </cell>
        </row>
        <row r="22">
          <cell r="A22" t="str">
            <v>DE</v>
          </cell>
          <cell r="B22" t="str">
            <v>ag</v>
          </cell>
          <cell r="C22">
            <v>37</v>
          </cell>
          <cell r="D22" t="str">
            <v>Animal Waste Management Systems (All Types)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DE</v>
          </cell>
          <cell r="B23" t="str">
            <v>ag</v>
          </cell>
          <cell r="C23">
            <v>37</v>
          </cell>
          <cell r="D23" t="str">
            <v>Animal Waste Management Systems (All Types)</v>
          </cell>
          <cell r="E23">
            <v>540466.95366232528</v>
          </cell>
          <cell r="F23">
            <v>45273.06856116288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DE</v>
          </cell>
          <cell r="B24" t="str">
            <v>ag</v>
          </cell>
          <cell r="C24">
            <v>38</v>
          </cell>
          <cell r="D24" t="str">
            <v>DE Water Control Structures</v>
          </cell>
          <cell r="E24">
            <v>17439.431091826915</v>
          </cell>
          <cell r="F24">
            <v>2044.4333418006413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DE</v>
          </cell>
          <cell r="B25" t="str">
            <v>forest</v>
          </cell>
          <cell r="C25">
            <v>63</v>
          </cell>
          <cell r="D25" t="str">
            <v>Forest Harvesting Practices</v>
          </cell>
          <cell r="E25">
            <v>0</v>
          </cell>
          <cell r="F25">
            <v>0</v>
          </cell>
          <cell r="G25">
            <v>247884</v>
          </cell>
          <cell r="H25">
            <v>0</v>
          </cell>
          <cell r="I25">
            <v>0</v>
          </cell>
          <cell r="J25">
            <v>247884</v>
          </cell>
          <cell r="K25">
            <v>0</v>
          </cell>
        </row>
        <row r="26">
          <cell r="A26" t="str">
            <v>DE</v>
          </cell>
          <cell r="B26" t="str">
            <v>urban</v>
          </cell>
          <cell r="C26">
            <v>12</v>
          </cell>
          <cell r="D26" t="str">
            <v>Tree Planting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DE</v>
          </cell>
          <cell r="B27" t="str">
            <v>urban</v>
          </cell>
          <cell r="C27">
            <v>41</v>
          </cell>
          <cell r="D27" t="str">
            <v>Total Stormwater Management (All Types)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DE</v>
          </cell>
          <cell r="B28" t="str">
            <v>urban</v>
          </cell>
          <cell r="C28">
            <v>41</v>
          </cell>
          <cell r="D28" t="str">
            <v>Total Stormwater Management (All Types)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DE</v>
          </cell>
          <cell r="B29" t="str">
            <v>urban</v>
          </cell>
          <cell r="C29">
            <v>43</v>
          </cell>
          <cell r="D29" t="str">
            <v>Total Stormwater Management (All Types)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DE</v>
          </cell>
          <cell r="B30" t="str">
            <v>urban</v>
          </cell>
          <cell r="C30">
            <v>43</v>
          </cell>
          <cell r="D30" t="str">
            <v>Total Stormwater Management (All Types)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DE</v>
          </cell>
          <cell r="B31" t="str">
            <v>urban</v>
          </cell>
          <cell r="C31">
            <v>44</v>
          </cell>
          <cell r="D31" t="str">
            <v>Total Stormwater Management (All Types)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DE</v>
          </cell>
          <cell r="B32" t="str">
            <v>urban</v>
          </cell>
          <cell r="C32">
            <v>44</v>
          </cell>
          <cell r="D32" t="str">
            <v>Total Stormwater Management (All Types)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DE</v>
          </cell>
          <cell r="B33" t="str">
            <v>urban</v>
          </cell>
          <cell r="C33">
            <v>45</v>
          </cell>
          <cell r="D33" t="str">
            <v>Total Stormwater Management (All Types)</v>
          </cell>
          <cell r="E33">
            <v>18599019.181106333</v>
          </cell>
          <cell r="F33">
            <v>1068102.0749868392</v>
          </cell>
          <cell r="G33">
            <v>2231876.4190853713</v>
          </cell>
          <cell r="H33">
            <v>0</v>
          </cell>
          <cell r="I33">
            <v>0</v>
          </cell>
          <cell r="J33">
            <v>2231876.4190853713</v>
          </cell>
          <cell r="K33">
            <v>0</v>
          </cell>
        </row>
        <row r="34">
          <cell r="A34" t="str">
            <v>DE</v>
          </cell>
          <cell r="B34" t="str">
            <v>urban</v>
          </cell>
          <cell r="C34">
            <v>45</v>
          </cell>
          <cell r="D34" t="str">
            <v>Total Stormwater Management (All Types)</v>
          </cell>
          <cell r="E34">
            <v>5278511.0972212693</v>
          </cell>
          <cell r="F34">
            <v>303133.65456982813</v>
          </cell>
          <cell r="G34">
            <v>633419.66213660466</v>
          </cell>
          <cell r="H34">
            <v>0</v>
          </cell>
          <cell r="I34">
            <v>0</v>
          </cell>
          <cell r="J34">
            <v>633419.66213660466</v>
          </cell>
          <cell r="K34">
            <v>0</v>
          </cell>
        </row>
        <row r="35">
          <cell r="A35" t="str">
            <v>DE</v>
          </cell>
          <cell r="B35" t="str">
            <v>septic</v>
          </cell>
          <cell r="C35">
            <v>65</v>
          </cell>
          <cell r="D35" t="str">
            <v>Septic Denitrification</v>
          </cell>
          <cell r="E35">
            <v>252723817.85790995</v>
          </cell>
          <cell r="F35">
            <v>21169810.023331244</v>
          </cell>
          <cell r="G35">
            <v>19145743.777114391</v>
          </cell>
          <cell r="H35">
            <v>0</v>
          </cell>
          <cell r="I35">
            <v>0</v>
          </cell>
          <cell r="J35">
            <v>19145743.777114391</v>
          </cell>
          <cell r="K35">
            <v>0</v>
          </cell>
        </row>
        <row r="36">
          <cell r="A36" t="str">
            <v>DE</v>
          </cell>
          <cell r="B36" t="str">
            <v>septic</v>
          </cell>
          <cell r="C36">
            <v>66</v>
          </cell>
          <cell r="D36" t="str">
            <v>Septic Pumping</v>
          </cell>
          <cell r="E36">
            <v>0</v>
          </cell>
          <cell r="F36">
            <v>0</v>
          </cell>
          <cell r="G36">
            <v>1903127.9067826807</v>
          </cell>
          <cell r="H36">
            <v>0</v>
          </cell>
          <cell r="I36">
            <v>0</v>
          </cell>
          <cell r="J36">
            <v>1903127.9067826807</v>
          </cell>
          <cell r="K36">
            <v>0</v>
          </cell>
        </row>
        <row r="37">
          <cell r="A37" t="str">
            <v>DE</v>
          </cell>
          <cell r="B37" t="str">
            <v>septic</v>
          </cell>
          <cell r="C37">
            <v>64</v>
          </cell>
          <cell r="D37" t="str">
            <v>Septic Connections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DE</v>
          </cell>
          <cell r="B38" t="str">
            <v>POTW</v>
          </cell>
          <cell r="C38">
            <v>67</v>
          </cell>
          <cell r="D38" t="str">
            <v>WWTP</v>
          </cell>
          <cell r="E38">
            <v>19437800</v>
          </cell>
          <cell r="F38">
            <v>1306525.481126229</v>
          </cell>
          <cell r="G38">
            <v>511520</v>
          </cell>
          <cell r="H38">
            <v>0</v>
          </cell>
          <cell r="I38">
            <v>0</v>
          </cell>
          <cell r="J38">
            <v>511520</v>
          </cell>
          <cell r="K38">
            <v>0</v>
          </cell>
        </row>
        <row r="39">
          <cell r="A39" t="str">
            <v>DC</v>
          </cell>
          <cell r="B39" t="str">
            <v>urban</v>
          </cell>
          <cell r="C39">
            <v>42</v>
          </cell>
          <cell r="D39" t="str">
            <v>Total Stormwater Management (All Types)</v>
          </cell>
          <cell r="E39">
            <v>490820618.87052339</v>
          </cell>
          <cell r="F39">
            <v>34824929.00199227</v>
          </cell>
          <cell r="G39">
            <v>17529307.816804405</v>
          </cell>
          <cell r="H39" t="str">
            <v>n/a</v>
          </cell>
          <cell r="I39" t="str">
            <v>n/a</v>
          </cell>
          <cell r="J39">
            <v>17529307.816804405</v>
          </cell>
          <cell r="K39" t="str">
            <v>n/a</v>
          </cell>
        </row>
        <row r="40">
          <cell r="A40" t="str">
            <v>DC</v>
          </cell>
          <cell r="B40" t="str">
            <v>urban</v>
          </cell>
          <cell r="C40">
            <v>43</v>
          </cell>
          <cell r="D40" t="str">
            <v>Total Stormwater Management (All Types)</v>
          </cell>
          <cell r="E40">
            <v>0</v>
          </cell>
          <cell r="F40">
            <v>0</v>
          </cell>
          <cell r="G40">
            <v>0</v>
          </cell>
          <cell r="H40" t="str">
            <v>n/a</v>
          </cell>
          <cell r="I40" t="str">
            <v>n/a</v>
          </cell>
          <cell r="J40">
            <v>0</v>
          </cell>
          <cell r="K40" t="str">
            <v>n/a</v>
          </cell>
        </row>
        <row r="41">
          <cell r="A41" t="str">
            <v>DC</v>
          </cell>
          <cell r="B41" t="str">
            <v>urban</v>
          </cell>
          <cell r="C41">
            <v>45</v>
          </cell>
          <cell r="D41" t="str">
            <v>Total Stormwater Management (All Types)</v>
          </cell>
          <cell r="E41">
            <v>714860098.73760331</v>
          </cell>
          <cell r="F41">
            <v>50721080.630602866</v>
          </cell>
          <cell r="G41">
            <v>42174637.093663909</v>
          </cell>
          <cell r="H41" t="str">
            <v>n/a</v>
          </cell>
          <cell r="I41" t="str">
            <v>n/a</v>
          </cell>
          <cell r="J41">
            <v>42174637.093663909</v>
          </cell>
          <cell r="K41" t="str">
            <v>n/a</v>
          </cell>
        </row>
        <row r="42">
          <cell r="A42" t="str">
            <v>DC</v>
          </cell>
          <cell r="B42" t="str">
            <v>urban</v>
          </cell>
          <cell r="C42">
            <v>44</v>
          </cell>
          <cell r="D42" t="str">
            <v>Total Stormwater Management (All Types)</v>
          </cell>
          <cell r="E42">
            <v>64757698.989898987</v>
          </cell>
          <cell r="F42">
            <v>8386418.2834278522</v>
          </cell>
          <cell r="G42">
            <v>0</v>
          </cell>
          <cell r="H42" t="str">
            <v>n/a</v>
          </cell>
          <cell r="I42" t="str">
            <v>n/a</v>
          </cell>
          <cell r="J42">
            <v>0</v>
          </cell>
          <cell r="K42" t="str">
            <v>n/a</v>
          </cell>
        </row>
        <row r="43">
          <cell r="A43" t="str">
            <v>DC</v>
          </cell>
          <cell r="B43" t="str">
            <v>urban</v>
          </cell>
          <cell r="C43">
            <v>41</v>
          </cell>
          <cell r="D43" t="str">
            <v>Total Stormwater Management (All Types)</v>
          </cell>
          <cell r="E43">
            <v>7408651.8573002806</v>
          </cell>
          <cell r="F43">
            <v>525662.05454995634</v>
          </cell>
          <cell r="G43">
            <v>0</v>
          </cell>
          <cell r="H43" t="str">
            <v>n/a</v>
          </cell>
          <cell r="I43" t="str">
            <v>n/a</v>
          </cell>
          <cell r="J43">
            <v>0</v>
          </cell>
          <cell r="K43" t="str">
            <v>n/a</v>
          </cell>
        </row>
        <row r="44">
          <cell r="A44" t="str">
            <v>DC</v>
          </cell>
          <cell r="B44" t="str">
            <v>urban</v>
          </cell>
          <cell r="C44">
            <v>49</v>
          </cell>
          <cell r="D44" t="str">
            <v>Urban Stream Restoration</v>
          </cell>
          <cell r="E44">
            <v>11935337.094981916</v>
          </cell>
          <cell r="F44">
            <v>653778.80298492289</v>
          </cell>
          <cell r="G44">
            <v>0</v>
          </cell>
          <cell r="H44" t="str">
            <v>n/a</v>
          </cell>
          <cell r="I44" t="str">
            <v>n/a</v>
          </cell>
          <cell r="J44">
            <v>0</v>
          </cell>
          <cell r="K44" t="str">
            <v>n/a</v>
          </cell>
        </row>
        <row r="45">
          <cell r="A45" t="str">
            <v>DC</v>
          </cell>
          <cell r="B45" t="str">
            <v>urban</v>
          </cell>
          <cell r="C45">
            <v>3</v>
          </cell>
          <cell r="D45" t="str">
            <v>Forest Buffers</v>
          </cell>
          <cell r="E45">
            <v>2182.7999999999997</v>
          </cell>
          <cell r="F45">
            <v>154.87502379275838</v>
          </cell>
          <cell r="G45">
            <v>27.540000000000003</v>
          </cell>
          <cell r="H45" t="str">
            <v>n/a</v>
          </cell>
          <cell r="I45" t="str">
            <v>n/a</v>
          </cell>
          <cell r="J45">
            <v>27.540000000000003</v>
          </cell>
          <cell r="K45" t="str">
            <v>n/a</v>
          </cell>
        </row>
        <row r="46">
          <cell r="A46" t="str">
            <v>DC</v>
          </cell>
          <cell r="B46" t="str">
            <v>urban</v>
          </cell>
          <cell r="C46">
            <v>50</v>
          </cell>
          <cell r="D46" t="str">
            <v>Erosion &amp; Sediment Control</v>
          </cell>
          <cell r="E46">
            <v>0</v>
          </cell>
          <cell r="F46" t="str">
            <v>n/a</v>
          </cell>
          <cell r="G46">
            <v>664929.60510799312</v>
          </cell>
          <cell r="H46" t="str">
            <v>n/a</v>
          </cell>
          <cell r="I46" t="str">
            <v>n/a</v>
          </cell>
          <cell r="J46">
            <v>664929.60510799312</v>
          </cell>
          <cell r="K46" t="str">
            <v>n/a</v>
          </cell>
        </row>
        <row r="47">
          <cell r="A47" t="str">
            <v>DC</v>
          </cell>
          <cell r="B47" t="str">
            <v>urban</v>
          </cell>
          <cell r="C47">
            <v>70</v>
          </cell>
          <cell r="D47" t="str">
            <v>Impervious Surface Reduction</v>
          </cell>
          <cell r="E47">
            <v>64.794135267223723</v>
          </cell>
          <cell r="F47" t="str">
            <v>n/a</v>
          </cell>
          <cell r="G47">
            <v>0</v>
          </cell>
          <cell r="H47" t="str">
            <v>n/a</v>
          </cell>
          <cell r="I47" t="str">
            <v>n/a</v>
          </cell>
          <cell r="J47">
            <v>0</v>
          </cell>
          <cell r="K47" t="str">
            <v>n/a</v>
          </cell>
        </row>
        <row r="48">
          <cell r="A48" t="str">
            <v>DC</v>
          </cell>
          <cell r="B48" t="str">
            <v>POTW</v>
          </cell>
          <cell r="C48">
            <v>67</v>
          </cell>
          <cell r="D48" t="str">
            <v>WWTP</v>
          </cell>
          <cell r="E48">
            <v>1663000000</v>
          </cell>
          <cell r="F48">
            <v>0</v>
          </cell>
          <cell r="G48">
            <v>9400000</v>
          </cell>
          <cell r="H48">
            <v>0</v>
          </cell>
          <cell r="I48">
            <v>0</v>
          </cell>
          <cell r="J48">
            <v>9400000</v>
          </cell>
          <cell r="K48">
            <v>0</v>
          </cell>
        </row>
        <row r="49">
          <cell r="A49" t="str">
            <v>DC</v>
          </cell>
          <cell r="B49" t="str">
            <v>POTW</v>
          </cell>
          <cell r="C49">
            <v>67</v>
          </cell>
          <cell r="D49" t="str">
            <v>WWTP</v>
          </cell>
          <cell r="E49">
            <v>1265000000</v>
          </cell>
          <cell r="F49">
            <v>0</v>
          </cell>
          <cell r="G49">
            <v>13360000</v>
          </cell>
          <cell r="H49">
            <v>0</v>
          </cell>
          <cell r="I49">
            <v>0</v>
          </cell>
          <cell r="J49">
            <v>13360000</v>
          </cell>
          <cell r="K49">
            <v>0</v>
          </cell>
        </row>
        <row r="50">
          <cell r="A50" t="str">
            <v>DC</v>
          </cell>
          <cell r="B50" t="str">
            <v>POTW</v>
          </cell>
          <cell r="C50">
            <v>67</v>
          </cell>
          <cell r="D50" t="str">
            <v>WWTP</v>
          </cell>
          <cell r="E50">
            <v>100000000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MD</v>
          </cell>
          <cell r="B51" t="str">
            <v>ag</v>
          </cell>
          <cell r="C51">
            <v>27</v>
          </cell>
          <cell r="D51" t="str">
            <v>Conservation Plans/SCWQP</v>
          </cell>
          <cell r="E51">
            <v>141764349.99999997</v>
          </cell>
          <cell r="F51">
            <v>18359131.892004237</v>
          </cell>
          <cell r="G51">
            <v>6075615</v>
          </cell>
          <cell r="H51">
            <v>0</v>
          </cell>
          <cell r="I51">
            <v>0</v>
          </cell>
          <cell r="J51">
            <v>6075615</v>
          </cell>
          <cell r="K51">
            <v>0</v>
          </cell>
        </row>
        <row r="52">
          <cell r="A52" t="str">
            <v>MD</v>
          </cell>
          <cell r="B52" t="str">
            <v>ag</v>
          </cell>
          <cell r="C52">
            <v>14</v>
          </cell>
          <cell r="D52" t="str">
            <v>Conservation-Tillage</v>
          </cell>
          <cell r="E52">
            <v>97653032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MD</v>
          </cell>
          <cell r="B53" t="str">
            <v>ag</v>
          </cell>
          <cell r="C53">
            <v>29</v>
          </cell>
          <cell r="D53" t="str">
            <v>Total Cover Crops (All Types)</v>
          </cell>
          <cell r="E53">
            <v>0</v>
          </cell>
          <cell r="F53">
            <v>0</v>
          </cell>
          <cell r="G53">
            <v>16200000</v>
          </cell>
          <cell r="H53">
            <v>7800000</v>
          </cell>
          <cell r="I53">
            <v>0</v>
          </cell>
          <cell r="J53">
            <v>24000000</v>
          </cell>
          <cell r="K53">
            <v>0</v>
          </cell>
        </row>
        <row r="54">
          <cell r="A54" t="str">
            <v>MD</v>
          </cell>
          <cell r="B54" t="str">
            <v>ag</v>
          </cell>
          <cell r="C54">
            <v>29</v>
          </cell>
          <cell r="D54" t="str">
            <v>Total Cover Crops (All Types)</v>
          </cell>
          <cell r="E54">
            <v>0</v>
          </cell>
          <cell r="F54">
            <v>0</v>
          </cell>
          <cell r="G54">
            <v>3000000</v>
          </cell>
          <cell r="H54">
            <v>0</v>
          </cell>
          <cell r="I54">
            <v>0</v>
          </cell>
          <cell r="J54">
            <v>3000000</v>
          </cell>
          <cell r="K54">
            <v>0</v>
          </cell>
        </row>
        <row r="55">
          <cell r="A55" t="str">
            <v>MD</v>
          </cell>
          <cell r="B55" t="str">
            <v>ag</v>
          </cell>
          <cell r="C55">
            <v>13</v>
          </cell>
          <cell r="D55" t="str">
            <v>Carbon Sequestration / Alternative Crops</v>
          </cell>
          <cell r="E55">
            <v>0</v>
          </cell>
          <cell r="F55">
            <v>0</v>
          </cell>
          <cell r="G55">
            <v>1250000</v>
          </cell>
          <cell r="H55">
            <v>0</v>
          </cell>
          <cell r="I55">
            <v>0</v>
          </cell>
          <cell r="J55">
            <v>1250000</v>
          </cell>
          <cell r="K55">
            <v>0</v>
          </cell>
        </row>
        <row r="56">
          <cell r="A56" t="str">
            <v>MD</v>
          </cell>
          <cell r="B56" t="str">
            <v>ag</v>
          </cell>
          <cell r="C56">
            <v>37</v>
          </cell>
          <cell r="D56" t="str">
            <v>Animal Waste Management Systems (All Types)</v>
          </cell>
          <cell r="E56">
            <v>64549528</v>
          </cell>
          <cell r="F56">
            <v>6218849.191616971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MD</v>
          </cell>
          <cell r="B57" t="str">
            <v>ag</v>
          </cell>
          <cell r="C57">
            <v>37</v>
          </cell>
          <cell r="D57" t="str">
            <v>Animal Waste Management Systems (All Types)</v>
          </cell>
          <cell r="E57">
            <v>5671551</v>
          </cell>
          <cell r="F57">
            <v>546410.19763249741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MD</v>
          </cell>
          <cell r="B58" t="str">
            <v>ag</v>
          </cell>
          <cell r="C58">
            <v>37</v>
          </cell>
          <cell r="D58" t="str">
            <v>Animal Waste Management Systems (All Types)</v>
          </cell>
          <cell r="E58">
            <v>2992592</v>
          </cell>
          <cell r="F58">
            <v>288313.1591611238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MD</v>
          </cell>
          <cell r="B59" t="str">
            <v>ag</v>
          </cell>
          <cell r="C59">
            <v>16</v>
          </cell>
          <cell r="D59" t="str">
            <v>Total Nutrient Management (All Types)</v>
          </cell>
          <cell r="E59">
            <v>10789142.4</v>
          </cell>
          <cell r="F59">
            <v>1904317.3240444076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MD</v>
          </cell>
          <cell r="B60" t="str">
            <v>ag</v>
          </cell>
          <cell r="C60">
            <v>18</v>
          </cell>
          <cell r="D60" t="str">
            <v>Total Nutrient Management (All Types)</v>
          </cell>
          <cell r="E60">
            <v>0</v>
          </cell>
          <cell r="F60">
            <v>0</v>
          </cell>
          <cell r="G60">
            <v>4200000</v>
          </cell>
          <cell r="H60">
            <v>0</v>
          </cell>
          <cell r="I60">
            <v>0</v>
          </cell>
          <cell r="J60">
            <v>4200000</v>
          </cell>
          <cell r="K60">
            <v>0</v>
          </cell>
        </row>
        <row r="61">
          <cell r="A61" t="str">
            <v>MD</v>
          </cell>
          <cell r="B61" t="str">
            <v>ag</v>
          </cell>
          <cell r="C61">
            <v>32</v>
          </cell>
          <cell r="D61" t="str">
            <v>Total Pasture Grazing BMP (All Types)</v>
          </cell>
          <cell r="E61">
            <v>7311600</v>
          </cell>
          <cell r="F61">
            <v>946885.65031743306</v>
          </cell>
          <cell r="G61">
            <v>284340.00000000006</v>
          </cell>
          <cell r="H61">
            <v>0</v>
          </cell>
          <cell r="I61">
            <v>0</v>
          </cell>
          <cell r="J61">
            <v>284340.00000000006</v>
          </cell>
          <cell r="K61">
            <v>0</v>
          </cell>
        </row>
        <row r="62">
          <cell r="A62" t="str">
            <v>MD</v>
          </cell>
          <cell r="B62" t="str">
            <v>ag</v>
          </cell>
          <cell r="C62">
            <v>33</v>
          </cell>
          <cell r="D62" t="str">
            <v>Total Pasture Grazing BMP (All Types)</v>
          </cell>
          <cell r="E62">
            <v>1663315.2</v>
          </cell>
          <cell r="F62">
            <v>215406.92800958356</v>
          </cell>
          <cell r="G62">
            <v>64684.480000000003</v>
          </cell>
          <cell r="H62">
            <v>0</v>
          </cell>
          <cell r="I62">
            <v>0</v>
          </cell>
          <cell r="J62">
            <v>64684.480000000003</v>
          </cell>
          <cell r="K62">
            <v>0</v>
          </cell>
        </row>
        <row r="63">
          <cell r="A63" t="str">
            <v>MD</v>
          </cell>
          <cell r="B63" t="str">
            <v>ag</v>
          </cell>
          <cell r="C63">
            <v>9</v>
          </cell>
          <cell r="D63" t="str">
            <v>Land Retirement</v>
          </cell>
          <cell r="E63">
            <v>1184787</v>
          </cell>
          <cell r="F63">
            <v>153435.33685959852</v>
          </cell>
          <cell r="G63">
            <v>126377.27999999998</v>
          </cell>
          <cell r="H63">
            <v>0</v>
          </cell>
          <cell r="I63">
            <v>1974645</v>
          </cell>
          <cell r="J63">
            <v>2101022.2799999998</v>
          </cell>
          <cell r="K63">
            <v>0</v>
          </cell>
        </row>
        <row r="64">
          <cell r="A64" t="str">
            <v>MD</v>
          </cell>
          <cell r="B64" t="str">
            <v>ag</v>
          </cell>
          <cell r="C64">
            <v>1</v>
          </cell>
          <cell r="D64" t="str">
            <v>Forest Buffers</v>
          </cell>
          <cell r="E64">
            <v>19130000</v>
          </cell>
          <cell r="F64">
            <v>1357320.5081342626</v>
          </cell>
          <cell r="G64">
            <v>765200</v>
          </cell>
          <cell r="H64">
            <v>0</v>
          </cell>
          <cell r="I64">
            <v>0</v>
          </cell>
          <cell r="J64">
            <v>765200</v>
          </cell>
          <cell r="K64">
            <v>0</v>
          </cell>
        </row>
        <row r="65">
          <cell r="A65" t="str">
            <v>MD</v>
          </cell>
          <cell r="B65" t="str">
            <v>ag</v>
          </cell>
          <cell r="C65">
            <v>5</v>
          </cell>
          <cell r="D65" t="str">
            <v>Grass Buffers</v>
          </cell>
          <cell r="E65">
            <v>8029280</v>
          </cell>
          <cell r="F65">
            <v>1039828.4936786421</v>
          </cell>
          <cell r="G65">
            <v>321171.20000000001</v>
          </cell>
          <cell r="H65">
            <v>0</v>
          </cell>
          <cell r="I65">
            <v>0</v>
          </cell>
          <cell r="J65">
            <v>321171.20000000001</v>
          </cell>
          <cell r="K65">
            <v>0</v>
          </cell>
        </row>
        <row r="66">
          <cell r="A66" t="str">
            <v>MD</v>
          </cell>
          <cell r="B66" t="str">
            <v>ag</v>
          </cell>
          <cell r="C66">
            <v>10</v>
          </cell>
          <cell r="D66" t="str">
            <v>Tree Planting</v>
          </cell>
          <cell r="E66">
            <v>2650650.2459999961</v>
          </cell>
          <cell r="F66">
            <v>188070.14839450718</v>
          </cell>
          <cell r="G66">
            <v>106026.00983999985</v>
          </cell>
          <cell r="H66">
            <v>0</v>
          </cell>
          <cell r="I66">
            <v>0</v>
          </cell>
          <cell r="J66">
            <v>106026.00983999985</v>
          </cell>
          <cell r="K66">
            <v>0</v>
          </cell>
        </row>
        <row r="67">
          <cell r="A67" t="str">
            <v>MD</v>
          </cell>
          <cell r="B67" t="str">
            <v>ag</v>
          </cell>
          <cell r="C67">
            <v>7</v>
          </cell>
          <cell r="D67" t="str">
            <v>Wetland Restoration</v>
          </cell>
          <cell r="E67">
            <v>14904747</v>
          </cell>
          <cell r="F67">
            <v>969575.18185844715</v>
          </cell>
          <cell r="G67">
            <v>1708980</v>
          </cell>
          <cell r="H67">
            <v>0</v>
          </cell>
          <cell r="I67">
            <v>0</v>
          </cell>
          <cell r="J67">
            <v>1708980</v>
          </cell>
          <cell r="K67">
            <v>27819753</v>
          </cell>
        </row>
        <row r="68">
          <cell r="A68" t="str">
            <v>MD</v>
          </cell>
          <cell r="B68" t="str">
            <v>ag</v>
          </cell>
          <cell r="C68">
            <v>55</v>
          </cell>
          <cell r="D68" t="str">
            <v>Horse Pasture Management</v>
          </cell>
          <cell r="E68">
            <v>30391680</v>
          </cell>
          <cell r="F68">
            <v>2928003.9754881193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MD</v>
          </cell>
          <cell r="B69" t="str">
            <v>ag</v>
          </cell>
          <cell r="C69">
            <v>21</v>
          </cell>
          <cell r="D69" t="str">
            <v>Poultry Litter Transport</v>
          </cell>
          <cell r="E69">
            <v>0</v>
          </cell>
          <cell r="F69">
            <v>0</v>
          </cell>
          <cell r="G69">
            <v>1400000</v>
          </cell>
          <cell r="H69">
            <v>0</v>
          </cell>
          <cell r="I69">
            <v>0</v>
          </cell>
          <cell r="J69">
            <v>1400000</v>
          </cell>
          <cell r="K69">
            <v>0</v>
          </cell>
        </row>
        <row r="70">
          <cell r="A70" t="str">
            <v>MD</v>
          </cell>
          <cell r="B70" t="str">
            <v>ag</v>
          </cell>
          <cell r="C70">
            <v>26</v>
          </cell>
          <cell r="D70" t="str">
            <v>Ammonia Emmission Reduction</v>
          </cell>
          <cell r="E70">
            <v>8880000</v>
          </cell>
          <cell r="F70">
            <v>855519.51397008984</v>
          </cell>
          <cell r="G70">
            <v>740000</v>
          </cell>
          <cell r="H70">
            <v>0</v>
          </cell>
          <cell r="I70">
            <v>0</v>
          </cell>
          <cell r="J70">
            <v>740000</v>
          </cell>
          <cell r="K70">
            <v>0</v>
          </cell>
        </row>
        <row r="71">
          <cell r="A71" t="str">
            <v>MD</v>
          </cell>
          <cell r="B71" t="str">
            <v>ag</v>
          </cell>
          <cell r="C71">
            <v>20</v>
          </cell>
          <cell r="D71" t="str">
            <v>32% Poultry Phytase</v>
          </cell>
          <cell r="E71">
            <v>0</v>
          </cell>
          <cell r="F71">
            <v>0</v>
          </cell>
          <cell r="G71">
            <v>1000000</v>
          </cell>
          <cell r="H71">
            <v>0</v>
          </cell>
          <cell r="I71">
            <v>0</v>
          </cell>
          <cell r="J71">
            <v>1000000</v>
          </cell>
          <cell r="K71">
            <v>0</v>
          </cell>
        </row>
        <row r="72">
          <cell r="A72" t="str">
            <v>MD</v>
          </cell>
          <cell r="B72" t="str">
            <v>ag</v>
          </cell>
          <cell r="C72">
            <v>68</v>
          </cell>
          <cell r="D72" t="str">
            <v>Oyster Aquaculture</v>
          </cell>
          <cell r="E72">
            <v>1510000</v>
          </cell>
          <cell r="F72" t="str">
            <v>?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MD</v>
          </cell>
          <cell r="B73" t="str">
            <v>urban</v>
          </cell>
          <cell r="C73">
            <v>48</v>
          </cell>
          <cell r="D73" t="str">
            <v>Total Stormwater Management (All Types)</v>
          </cell>
          <cell r="E73">
            <v>260732500</v>
          </cell>
          <cell r="F73">
            <v>20921850.364696924</v>
          </cell>
          <cell r="G73">
            <v>13036625</v>
          </cell>
          <cell r="H73">
            <v>0</v>
          </cell>
          <cell r="I73">
            <v>0</v>
          </cell>
          <cell r="J73">
            <v>13036625</v>
          </cell>
          <cell r="K73">
            <v>0</v>
          </cell>
        </row>
        <row r="74">
          <cell r="A74" t="str">
            <v>MD</v>
          </cell>
          <cell r="B74" t="str">
            <v>urban</v>
          </cell>
          <cell r="C74">
            <v>46</v>
          </cell>
          <cell r="D74" t="str">
            <v>Total Stormwater Management (All Types)</v>
          </cell>
          <cell r="E74">
            <v>412454000</v>
          </cell>
          <cell r="F74">
            <v>33096376.057149395</v>
          </cell>
          <cell r="G74">
            <v>20622700</v>
          </cell>
          <cell r="H74">
            <v>0</v>
          </cell>
          <cell r="I74">
            <v>0</v>
          </cell>
          <cell r="J74">
            <v>20622700</v>
          </cell>
          <cell r="K74">
            <v>0</v>
          </cell>
        </row>
        <row r="75">
          <cell r="A75" t="str">
            <v>MD</v>
          </cell>
          <cell r="B75" t="str">
            <v>urban</v>
          </cell>
          <cell r="C75">
            <v>48</v>
          </cell>
          <cell r="D75" t="str">
            <v>Total Stormwater Management (All Types)</v>
          </cell>
          <cell r="E75">
            <v>1181988500</v>
          </cell>
          <cell r="F75">
            <v>94845815.269644454</v>
          </cell>
          <cell r="G75">
            <v>59099425</v>
          </cell>
          <cell r="H75">
            <v>0</v>
          </cell>
          <cell r="I75">
            <v>0</v>
          </cell>
          <cell r="J75">
            <v>59099425</v>
          </cell>
          <cell r="K75">
            <v>0</v>
          </cell>
        </row>
        <row r="76">
          <cell r="A76" t="str">
            <v>MD</v>
          </cell>
          <cell r="B76" t="str">
            <v>urban</v>
          </cell>
          <cell r="C76">
            <v>50</v>
          </cell>
          <cell r="D76" t="str">
            <v>Erosion &amp; Sediment Control</v>
          </cell>
          <cell r="E76">
            <v>0</v>
          </cell>
          <cell r="F76">
            <v>0</v>
          </cell>
          <cell r="G76">
            <v>353423000</v>
          </cell>
          <cell r="H76">
            <v>0</v>
          </cell>
          <cell r="I76">
            <v>0</v>
          </cell>
          <cell r="J76">
            <v>353423000</v>
          </cell>
          <cell r="K76">
            <v>0</v>
          </cell>
        </row>
        <row r="77">
          <cell r="A77" t="str">
            <v>MD</v>
          </cell>
          <cell r="B77" t="str">
            <v>urban</v>
          </cell>
          <cell r="C77">
            <v>51</v>
          </cell>
          <cell r="D77" t="str">
            <v>Urban Nutrient Management</v>
          </cell>
          <cell r="E77">
            <v>12171058.613333333</v>
          </cell>
          <cell r="F77">
            <v>1675993.8612918309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MD</v>
          </cell>
          <cell r="B78" t="str">
            <v>urban</v>
          </cell>
          <cell r="C78">
            <v>56</v>
          </cell>
          <cell r="D78" t="str">
            <v>Mixed Open Nutrient Management</v>
          </cell>
          <cell r="E78">
            <v>12013931.653333334</v>
          </cell>
          <cell r="F78">
            <v>1654356.9742494042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MD</v>
          </cell>
          <cell r="B79" t="str">
            <v>urban</v>
          </cell>
          <cell r="C79">
            <v>3</v>
          </cell>
          <cell r="D79" t="str">
            <v>Forest Buffers</v>
          </cell>
          <cell r="E79">
            <v>1245600</v>
          </cell>
          <cell r="F79">
            <v>88378.380811920404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MD</v>
          </cell>
          <cell r="B80" t="str">
            <v>urban</v>
          </cell>
          <cell r="C80">
            <v>11</v>
          </cell>
          <cell r="D80" t="str">
            <v>Tree Planting</v>
          </cell>
          <cell r="E80">
            <v>8899308</v>
          </cell>
          <cell r="F80">
            <v>631427.7708626925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MD</v>
          </cell>
          <cell r="B81" t="str">
            <v>urban</v>
          </cell>
          <cell r="C81">
            <v>12</v>
          </cell>
          <cell r="D81" t="str">
            <v>Tree Planting</v>
          </cell>
          <cell r="E81">
            <v>45258840</v>
          </cell>
          <cell r="F81">
            <v>3211225.9125126656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MD</v>
          </cell>
          <cell r="B82" t="str">
            <v>urban</v>
          </cell>
          <cell r="C82">
            <v>49</v>
          </cell>
          <cell r="D82" t="str">
            <v>Urban Stream Restoration</v>
          </cell>
          <cell r="E82">
            <v>63887264</v>
          </cell>
          <cell r="F82">
            <v>4532958.3709246097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MD</v>
          </cell>
          <cell r="B83" t="str">
            <v>septic</v>
          </cell>
          <cell r="C83">
            <v>53</v>
          </cell>
          <cell r="D83" t="str">
            <v>Urban Growth Reduction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MD</v>
          </cell>
          <cell r="B84" t="str">
            <v>septic</v>
          </cell>
          <cell r="C84">
            <v>65</v>
          </cell>
          <cell r="D84" t="str">
            <v>Septic Denitrification</v>
          </cell>
          <cell r="E84">
            <v>2609227500</v>
          </cell>
          <cell r="F84">
            <v>254001551.04671016</v>
          </cell>
          <cell r="G84">
            <v>104369100</v>
          </cell>
          <cell r="H84">
            <v>0</v>
          </cell>
          <cell r="I84">
            <v>0</v>
          </cell>
          <cell r="J84">
            <v>104369100</v>
          </cell>
          <cell r="K84">
            <v>0</v>
          </cell>
        </row>
        <row r="85">
          <cell r="A85" t="str">
            <v>MD</v>
          </cell>
          <cell r="B85" t="str">
            <v>septic</v>
          </cell>
          <cell r="C85">
            <v>64</v>
          </cell>
          <cell r="D85" t="str">
            <v>Septic Connections</v>
          </cell>
          <cell r="E85">
            <v>53690000</v>
          </cell>
          <cell r="F85">
            <v>5226582.6861390471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MD</v>
          </cell>
          <cell r="B86" t="str">
            <v>POTW</v>
          </cell>
          <cell r="C86">
            <v>67</v>
          </cell>
          <cell r="D86" t="str">
            <v>WWTP</v>
          </cell>
          <cell r="E86">
            <v>1069404000</v>
          </cell>
          <cell r="F86">
            <v>66670301.418282226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MD</v>
          </cell>
          <cell r="B87" t="str">
            <v>erosion</v>
          </cell>
          <cell r="C87">
            <v>71</v>
          </cell>
          <cell r="D87" t="str">
            <v>Shore Erosion Control (All Types)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NY</v>
          </cell>
          <cell r="B88" t="str">
            <v>ag</v>
          </cell>
          <cell r="C88">
            <v>1</v>
          </cell>
          <cell r="D88" t="str">
            <v>Forest Buffers</v>
          </cell>
          <cell r="E88">
            <v>2323900</v>
          </cell>
          <cell r="F88">
            <v>164886.41551767971</v>
          </cell>
          <cell r="G88">
            <v>68000</v>
          </cell>
          <cell r="H88">
            <v>0</v>
          </cell>
          <cell r="I88">
            <v>98940</v>
          </cell>
          <cell r="J88">
            <v>166940</v>
          </cell>
          <cell r="K88">
            <v>0</v>
          </cell>
        </row>
        <row r="89">
          <cell r="A89" t="str">
            <v>NY</v>
          </cell>
          <cell r="B89" t="str">
            <v>ag</v>
          </cell>
          <cell r="C89">
            <v>5</v>
          </cell>
          <cell r="D89" t="str">
            <v>Grass Buffers</v>
          </cell>
          <cell r="E89">
            <v>1354500</v>
          </cell>
          <cell r="F89">
            <v>96105.103411806529</v>
          </cell>
          <cell r="G89">
            <v>6300</v>
          </cell>
          <cell r="H89">
            <v>0</v>
          </cell>
          <cell r="I89">
            <v>374220</v>
          </cell>
          <cell r="J89">
            <v>380520</v>
          </cell>
          <cell r="K89">
            <v>0</v>
          </cell>
        </row>
        <row r="90">
          <cell r="A90" t="str">
            <v>NY</v>
          </cell>
          <cell r="B90" t="str">
            <v>ag</v>
          </cell>
          <cell r="C90">
            <v>9</v>
          </cell>
          <cell r="D90" t="str">
            <v>Land Retirement</v>
          </cell>
          <cell r="E90">
            <v>6496000</v>
          </cell>
          <cell r="F90">
            <v>841261.71897560661</v>
          </cell>
          <cell r="G90">
            <v>0</v>
          </cell>
          <cell r="H90">
            <v>0</v>
          </cell>
          <cell r="I90">
            <v>416500</v>
          </cell>
          <cell r="J90">
            <v>416500</v>
          </cell>
          <cell r="K90">
            <v>0</v>
          </cell>
        </row>
        <row r="91">
          <cell r="A91" t="str">
            <v>NY</v>
          </cell>
          <cell r="B91" t="str">
            <v>ag</v>
          </cell>
          <cell r="C91">
            <v>27</v>
          </cell>
          <cell r="D91" t="str">
            <v>Conservation Plans/SCWQP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NY</v>
          </cell>
          <cell r="B92" t="str">
            <v>ag</v>
          </cell>
          <cell r="C92">
            <v>27</v>
          </cell>
          <cell r="D92" t="str">
            <v>Conservation Plans/SCWQP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NY</v>
          </cell>
          <cell r="B93" t="str">
            <v>ag</v>
          </cell>
          <cell r="C93">
            <v>31</v>
          </cell>
          <cell r="D93" t="str">
            <v>Total Cover Crops (All Types)</v>
          </cell>
          <cell r="E93">
            <v>0</v>
          </cell>
          <cell r="F93">
            <v>0</v>
          </cell>
          <cell r="G93">
            <v>2295000</v>
          </cell>
          <cell r="H93">
            <v>1105000</v>
          </cell>
          <cell r="I93">
            <v>0</v>
          </cell>
          <cell r="J93">
            <v>3400000</v>
          </cell>
          <cell r="K93">
            <v>0</v>
          </cell>
        </row>
        <row r="94">
          <cell r="A94" t="str">
            <v>NY</v>
          </cell>
          <cell r="B94" t="str">
            <v>ag</v>
          </cell>
          <cell r="C94">
            <v>32</v>
          </cell>
          <cell r="D94" t="str">
            <v>Total Pasture Grazing BMP (All Types)</v>
          </cell>
          <cell r="E94">
            <v>120652000</v>
          </cell>
          <cell r="F94">
            <v>15624985.97873228</v>
          </cell>
          <cell r="G94">
            <v>3753000</v>
          </cell>
          <cell r="H94">
            <v>0</v>
          </cell>
          <cell r="I94">
            <v>0</v>
          </cell>
          <cell r="J94">
            <v>3753000</v>
          </cell>
          <cell r="K94">
            <v>0</v>
          </cell>
        </row>
        <row r="95">
          <cell r="A95" t="str">
            <v>NY</v>
          </cell>
          <cell r="B95" t="str">
            <v>ag</v>
          </cell>
          <cell r="C95">
            <v>19</v>
          </cell>
          <cell r="D95" t="str">
            <v>Total Nutrient Management (All Types)</v>
          </cell>
          <cell r="E95">
            <v>12034000</v>
          </cell>
          <cell r="F95">
            <v>1558458.0551343055</v>
          </cell>
          <cell r="G95">
            <v>1641000</v>
          </cell>
          <cell r="H95">
            <v>0</v>
          </cell>
          <cell r="I95">
            <v>0</v>
          </cell>
          <cell r="J95">
            <v>1641000</v>
          </cell>
          <cell r="K95">
            <v>0</v>
          </cell>
        </row>
        <row r="96">
          <cell r="A96" t="str">
            <v>NY</v>
          </cell>
          <cell r="B96" t="str">
            <v>ag</v>
          </cell>
          <cell r="C96">
            <v>32</v>
          </cell>
          <cell r="D96" t="str">
            <v>Total Pasture Grazing BMP (All Types)</v>
          </cell>
          <cell r="E96">
            <v>31945800</v>
          </cell>
          <cell r="F96">
            <v>2078120.1347874994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3700000</v>
          </cell>
        </row>
        <row r="97">
          <cell r="A97" t="str">
            <v>NY</v>
          </cell>
          <cell r="B97" t="str">
            <v>ag</v>
          </cell>
          <cell r="C97">
            <v>37</v>
          </cell>
          <cell r="D97" t="str">
            <v>Animal Waste Management Systems (All Types)</v>
          </cell>
          <cell r="E97">
            <v>298200000</v>
          </cell>
          <cell r="F97">
            <v>38618264.254699185</v>
          </cell>
          <cell r="G97">
            <v>8946000</v>
          </cell>
          <cell r="H97">
            <v>0</v>
          </cell>
          <cell r="I97">
            <v>0</v>
          </cell>
          <cell r="J97">
            <v>8946000</v>
          </cell>
          <cell r="K97">
            <v>0</v>
          </cell>
        </row>
        <row r="98">
          <cell r="A98" t="str">
            <v>NY</v>
          </cell>
          <cell r="B98" t="str">
            <v>ag</v>
          </cell>
          <cell r="C98">
            <v>37</v>
          </cell>
          <cell r="D98" t="str">
            <v>Animal Waste Management Systems (All Types)</v>
          </cell>
          <cell r="E98">
            <v>89733930</v>
          </cell>
          <cell r="F98">
            <v>11620954.464630041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NY</v>
          </cell>
          <cell r="B99" t="str">
            <v>ag</v>
          </cell>
          <cell r="C99">
            <v>18</v>
          </cell>
          <cell r="D99" t="str">
            <v>Total Nutrient Management (All Types)</v>
          </cell>
          <cell r="E99">
            <v>0</v>
          </cell>
          <cell r="F99">
            <v>0</v>
          </cell>
          <cell r="G99">
            <v>324000</v>
          </cell>
          <cell r="H99">
            <v>0</v>
          </cell>
          <cell r="I99">
            <v>0</v>
          </cell>
          <cell r="J99">
            <v>324000</v>
          </cell>
          <cell r="K99">
            <v>0</v>
          </cell>
        </row>
        <row r="100">
          <cell r="A100" t="str">
            <v>NY</v>
          </cell>
          <cell r="B100" t="str">
            <v>ag</v>
          </cell>
          <cell r="C100">
            <v>13</v>
          </cell>
          <cell r="D100" t="str">
            <v>Carbon Sequestration / Alternative Crops</v>
          </cell>
          <cell r="E100">
            <v>100000</v>
          </cell>
          <cell r="F100">
            <v>12950.457496545669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NY</v>
          </cell>
          <cell r="B101" t="str">
            <v>ag</v>
          </cell>
          <cell r="C101">
            <v>10</v>
          </cell>
          <cell r="D101" t="str">
            <v>Tree Planting</v>
          </cell>
          <cell r="E101">
            <v>1284000</v>
          </cell>
          <cell r="F101">
            <v>91102.95517221083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NY</v>
          </cell>
          <cell r="B102" t="str">
            <v>ag</v>
          </cell>
          <cell r="C102">
            <v>36</v>
          </cell>
          <cell r="D102" t="str">
            <v>Total Pasture Grazing BMP (All Types)</v>
          </cell>
          <cell r="E102">
            <v>6944000</v>
          </cell>
          <cell r="F102">
            <v>899279.7685601312</v>
          </cell>
          <cell r="G102">
            <v>216000</v>
          </cell>
          <cell r="H102">
            <v>0</v>
          </cell>
          <cell r="I102">
            <v>0</v>
          </cell>
          <cell r="J102">
            <v>216000</v>
          </cell>
          <cell r="K102">
            <v>0</v>
          </cell>
        </row>
        <row r="103">
          <cell r="A103" t="str">
            <v>NY</v>
          </cell>
          <cell r="B103" t="str">
            <v>ag</v>
          </cell>
          <cell r="C103">
            <v>37</v>
          </cell>
          <cell r="D103" t="str">
            <v>Animal Waste Management Systems (All Types)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NY</v>
          </cell>
          <cell r="B104" t="str">
            <v>ag</v>
          </cell>
          <cell r="C104">
            <v>32</v>
          </cell>
          <cell r="D104" t="str">
            <v>Total Pasture Grazing BMP (All Types)</v>
          </cell>
          <cell r="E104">
            <v>1200000</v>
          </cell>
          <cell r="F104">
            <v>155405.48995854802</v>
          </cell>
          <cell r="G104">
            <v>900000</v>
          </cell>
          <cell r="H104">
            <v>0</v>
          </cell>
          <cell r="I104">
            <v>0</v>
          </cell>
          <cell r="J104">
            <v>900000</v>
          </cell>
          <cell r="K104">
            <v>0</v>
          </cell>
        </row>
        <row r="105">
          <cell r="A105" t="str">
            <v>NY</v>
          </cell>
          <cell r="B105" t="str">
            <v>ag</v>
          </cell>
          <cell r="C105">
            <v>14</v>
          </cell>
          <cell r="D105" t="str">
            <v>Conservation-Tillage</v>
          </cell>
          <cell r="E105">
            <v>0</v>
          </cell>
          <cell r="F105">
            <v>0</v>
          </cell>
          <cell r="G105">
            <v>195535.36000000002</v>
          </cell>
          <cell r="H105">
            <v>0</v>
          </cell>
          <cell r="I105">
            <v>0</v>
          </cell>
          <cell r="J105">
            <v>195535.36000000002</v>
          </cell>
          <cell r="K105">
            <v>1222096</v>
          </cell>
        </row>
        <row r="106">
          <cell r="A106" t="str">
            <v>NY</v>
          </cell>
          <cell r="B106" t="str">
            <v>forest</v>
          </cell>
          <cell r="C106">
            <v>63</v>
          </cell>
          <cell r="D106" t="str">
            <v>Forest Harvesting Practices</v>
          </cell>
          <cell r="E106">
            <v>0</v>
          </cell>
          <cell r="F106">
            <v>0</v>
          </cell>
          <cell r="G106">
            <v>4544232</v>
          </cell>
          <cell r="H106">
            <v>0</v>
          </cell>
          <cell r="I106">
            <v>0</v>
          </cell>
          <cell r="J106">
            <v>4544232</v>
          </cell>
          <cell r="K106">
            <v>0</v>
          </cell>
        </row>
        <row r="107">
          <cell r="A107" t="str">
            <v>NY</v>
          </cell>
          <cell r="B107" t="str">
            <v>urban</v>
          </cell>
          <cell r="C107">
            <v>3</v>
          </cell>
          <cell r="D107" t="str">
            <v>Forest Buffers</v>
          </cell>
          <cell r="E107">
            <v>1855380</v>
          </cell>
          <cell r="F107">
            <v>131643.77022384465</v>
          </cell>
          <cell r="G107">
            <v>23409.000000000004</v>
          </cell>
          <cell r="H107">
            <v>0</v>
          </cell>
          <cell r="I107">
            <v>0</v>
          </cell>
          <cell r="J107">
            <v>23409.000000000004</v>
          </cell>
          <cell r="K107">
            <v>0</v>
          </cell>
        </row>
        <row r="108">
          <cell r="A108" t="str">
            <v>NY</v>
          </cell>
          <cell r="B108" t="str">
            <v>urban</v>
          </cell>
          <cell r="C108">
            <v>2</v>
          </cell>
          <cell r="D108" t="str">
            <v>Forest Buffers</v>
          </cell>
          <cell r="E108">
            <v>1832268</v>
          </cell>
          <cell r="F108">
            <v>130003.91703074485</v>
          </cell>
          <cell r="G108">
            <v>23117.400000000005</v>
          </cell>
          <cell r="H108">
            <v>0</v>
          </cell>
          <cell r="I108">
            <v>0</v>
          </cell>
          <cell r="J108">
            <v>23117.400000000005</v>
          </cell>
          <cell r="K108">
            <v>0</v>
          </cell>
        </row>
        <row r="109">
          <cell r="A109" t="str">
            <v>NY</v>
          </cell>
          <cell r="B109" t="str">
            <v>urban</v>
          </cell>
          <cell r="C109">
            <v>6</v>
          </cell>
          <cell r="D109" t="str">
            <v>Grass Buffers</v>
          </cell>
          <cell r="E109">
            <v>439428</v>
          </cell>
          <cell r="F109">
            <v>56907.936367920702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NY</v>
          </cell>
          <cell r="B110" t="str">
            <v>urban</v>
          </cell>
          <cell r="C110">
            <v>48</v>
          </cell>
          <cell r="D110" t="str">
            <v>Total Stormwater Management (All Types)</v>
          </cell>
          <cell r="E110">
            <v>75155583.556676656</v>
          </cell>
          <cell r="F110">
            <v>6030678.4664139133</v>
          </cell>
          <cell r="G110">
            <v>3695886.3443165696</v>
          </cell>
          <cell r="H110">
            <v>0</v>
          </cell>
          <cell r="I110">
            <v>0</v>
          </cell>
          <cell r="J110">
            <v>3695886.3443165696</v>
          </cell>
          <cell r="K110">
            <v>0</v>
          </cell>
        </row>
        <row r="111">
          <cell r="A111" t="str">
            <v>NY</v>
          </cell>
          <cell r="B111" t="str">
            <v>urban</v>
          </cell>
          <cell r="C111">
            <v>48</v>
          </cell>
          <cell r="D111" t="str">
            <v>Total Stormwater Management (All Types)</v>
          </cell>
          <cell r="E111">
            <v>91449185.125019714</v>
          </cell>
          <cell r="F111">
            <v>7338119.2109120665</v>
          </cell>
          <cell r="G111">
            <v>4497406.2634084821</v>
          </cell>
          <cell r="H111">
            <v>0</v>
          </cell>
          <cell r="I111">
            <v>0</v>
          </cell>
          <cell r="J111">
            <v>4497406.2634084821</v>
          </cell>
          <cell r="K111">
            <v>0</v>
          </cell>
        </row>
        <row r="112">
          <cell r="A112" t="str">
            <v>NY</v>
          </cell>
          <cell r="B112" t="str">
            <v>urban</v>
          </cell>
          <cell r="C112">
            <v>48</v>
          </cell>
          <cell r="D112" t="str">
            <v>Total Stormwater Management (All Types)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NY</v>
          </cell>
          <cell r="B113" t="str">
            <v>urban</v>
          </cell>
          <cell r="C113">
            <v>48</v>
          </cell>
          <cell r="D113" t="str">
            <v>Total Stormwater Management (All Types)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NY</v>
          </cell>
          <cell r="B114" t="str">
            <v>urban</v>
          </cell>
          <cell r="C114">
            <v>48</v>
          </cell>
          <cell r="D114" t="str">
            <v>Total Stormwater Management (All Types)</v>
          </cell>
          <cell r="E114">
            <v>1153708.7620999529</v>
          </cell>
          <cell r="F114">
            <v>92576.575935470028</v>
          </cell>
          <cell r="G114">
            <v>56739.775185243576</v>
          </cell>
          <cell r="H114">
            <v>0</v>
          </cell>
          <cell r="I114">
            <v>0</v>
          </cell>
          <cell r="J114">
            <v>56739.775185243576</v>
          </cell>
          <cell r="K114">
            <v>0</v>
          </cell>
        </row>
        <row r="115">
          <cell r="A115" t="str">
            <v>NY</v>
          </cell>
          <cell r="B115" t="str">
            <v>urban</v>
          </cell>
          <cell r="C115">
            <v>48</v>
          </cell>
          <cell r="D115" t="str">
            <v>Total Stormwater Management (All Types)</v>
          </cell>
          <cell r="E115">
            <v>3806867.1505596722</v>
          </cell>
          <cell r="F115">
            <v>305472.8692521631</v>
          </cell>
          <cell r="G115">
            <v>187222.9746176888</v>
          </cell>
          <cell r="H115">
            <v>0</v>
          </cell>
          <cell r="I115">
            <v>0</v>
          </cell>
          <cell r="J115">
            <v>187222.9746176888</v>
          </cell>
          <cell r="K115">
            <v>0</v>
          </cell>
        </row>
        <row r="116">
          <cell r="A116" t="str">
            <v>NY</v>
          </cell>
          <cell r="B116" t="str">
            <v>urban</v>
          </cell>
          <cell r="C116">
            <v>51</v>
          </cell>
          <cell r="D116" t="str">
            <v>Urban Nutrient Management</v>
          </cell>
          <cell r="E116">
            <v>628408.6473750592</v>
          </cell>
          <cell r="F116">
            <v>230757.03740445754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NY</v>
          </cell>
          <cell r="B117" t="str">
            <v>urban</v>
          </cell>
          <cell r="C117">
            <v>56</v>
          </cell>
          <cell r="D117" t="str">
            <v>Mixed Open Nutrient Management</v>
          </cell>
          <cell r="E117">
            <v>681532.40728361974</v>
          </cell>
          <cell r="F117">
            <v>250264.53702829493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NY</v>
          </cell>
          <cell r="B118" t="str">
            <v>septic</v>
          </cell>
          <cell r="C118">
            <v>65</v>
          </cell>
          <cell r="D118" t="str">
            <v>Septic Denitrification</v>
          </cell>
          <cell r="E118">
            <v>39356687.436476573</v>
          </cell>
          <cell r="F118">
            <v>3831271.7664234419</v>
          </cell>
          <cell r="G118">
            <v>3670838.6973461332</v>
          </cell>
          <cell r="H118">
            <v>0</v>
          </cell>
          <cell r="I118">
            <v>0</v>
          </cell>
          <cell r="J118">
            <v>3670838.6973461332</v>
          </cell>
          <cell r="K118">
            <v>0</v>
          </cell>
        </row>
        <row r="119">
          <cell r="A119" t="str">
            <v>NY</v>
          </cell>
          <cell r="B119" t="str">
            <v>POTW</v>
          </cell>
          <cell r="C119">
            <v>67</v>
          </cell>
          <cell r="D119" t="str">
            <v>WWTP</v>
          </cell>
          <cell r="E119">
            <v>113079862.50796154</v>
          </cell>
          <cell r="F119">
            <v>7253748.4975748919</v>
          </cell>
          <cell r="G119">
            <v>3635254.644174681</v>
          </cell>
          <cell r="H119">
            <v>0</v>
          </cell>
          <cell r="I119">
            <v>0</v>
          </cell>
          <cell r="J119">
            <v>3635254.644174681</v>
          </cell>
          <cell r="K119">
            <v>0</v>
          </cell>
        </row>
        <row r="120">
          <cell r="A120" t="str">
            <v>PA</v>
          </cell>
          <cell r="B120" t="str">
            <v>ag</v>
          </cell>
          <cell r="C120">
            <v>1</v>
          </cell>
          <cell r="D120" t="str">
            <v>Forest Buffers</v>
          </cell>
          <cell r="E120">
            <v>131299085.6036436</v>
          </cell>
          <cell r="F120">
            <v>9315992.7647204176</v>
          </cell>
          <cell r="G120">
            <v>1656577.2482702699</v>
          </cell>
          <cell r="H120">
            <v>0</v>
          </cell>
          <cell r="I120">
            <v>10982493.6089029</v>
          </cell>
          <cell r="J120">
            <v>12639070.857173169</v>
          </cell>
          <cell r="K120">
            <v>0</v>
          </cell>
        </row>
        <row r="121">
          <cell r="A121" t="str">
            <v>PA</v>
          </cell>
          <cell r="B121" t="str">
            <v>ag</v>
          </cell>
          <cell r="C121">
            <v>5</v>
          </cell>
          <cell r="D121" t="str">
            <v>Grass Buffers</v>
          </cell>
          <cell r="E121">
            <v>4600005.447280555</v>
          </cell>
          <cell r="F121">
            <v>595721.75028885377</v>
          </cell>
          <cell r="G121">
            <v>0</v>
          </cell>
          <cell r="H121">
            <v>0</v>
          </cell>
          <cell r="I121">
            <v>3892580.3671305906</v>
          </cell>
          <cell r="J121">
            <v>3892580.3671305906</v>
          </cell>
          <cell r="K121">
            <v>0</v>
          </cell>
        </row>
        <row r="122">
          <cell r="A122" t="str">
            <v>PA</v>
          </cell>
          <cell r="B122" t="str">
            <v>ag</v>
          </cell>
          <cell r="C122">
            <v>7</v>
          </cell>
          <cell r="D122" t="str">
            <v>Wetland Restoration</v>
          </cell>
          <cell r="E122">
            <v>3838283.8639481626</v>
          </cell>
          <cell r="F122">
            <v>249685.87359529705</v>
          </cell>
          <cell r="G122">
            <v>116688.85915622913</v>
          </cell>
          <cell r="H122">
            <v>0</v>
          </cell>
          <cell r="I122">
            <v>280405.34042930068</v>
          </cell>
          <cell r="J122">
            <v>397094.1995855298</v>
          </cell>
          <cell r="K122">
            <v>0</v>
          </cell>
        </row>
        <row r="123">
          <cell r="A123" t="str">
            <v>PA</v>
          </cell>
          <cell r="B123" t="str">
            <v>ag</v>
          </cell>
          <cell r="C123">
            <v>9</v>
          </cell>
          <cell r="D123" t="str">
            <v>Land Retirement</v>
          </cell>
          <cell r="E123">
            <v>34439682.63539511</v>
          </cell>
          <cell r="F123">
            <v>4460096.4616420632</v>
          </cell>
          <cell r="G123">
            <v>0</v>
          </cell>
          <cell r="H123">
            <v>0</v>
          </cell>
          <cell r="I123">
            <v>23403329.790870767</v>
          </cell>
          <cell r="J123">
            <v>23403329.790870767</v>
          </cell>
          <cell r="K123">
            <v>0</v>
          </cell>
        </row>
        <row r="124">
          <cell r="A124" t="str">
            <v>PA</v>
          </cell>
          <cell r="B124" t="str">
            <v>ag</v>
          </cell>
          <cell r="C124">
            <v>10</v>
          </cell>
          <cell r="D124" t="str">
            <v>Tree Planting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PA</v>
          </cell>
          <cell r="B125" t="str">
            <v>ag</v>
          </cell>
          <cell r="C125">
            <v>13</v>
          </cell>
          <cell r="D125" t="str">
            <v>Carbon Sequestration / Alternative Crops</v>
          </cell>
          <cell r="E125">
            <v>28844217.053760421</v>
          </cell>
          <cell r="F125">
            <v>3735458.0697586206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PA</v>
          </cell>
          <cell r="B126" t="str">
            <v>ag</v>
          </cell>
          <cell r="C126">
            <v>14</v>
          </cell>
          <cell r="D126" t="str">
            <v>Conservation-Tillage</v>
          </cell>
          <cell r="E126">
            <v>0</v>
          </cell>
          <cell r="F126" t="str">
            <v>n/a</v>
          </cell>
          <cell r="G126">
            <v>1212347.1851028188</v>
          </cell>
          <cell r="H126">
            <v>0</v>
          </cell>
          <cell r="I126">
            <v>0</v>
          </cell>
          <cell r="J126">
            <v>1212347.1851028188</v>
          </cell>
          <cell r="K126">
            <v>0</v>
          </cell>
        </row>
        <row r="127">
          <cell r="A127" t="str">
            <v>PA</v>
          </cell>
          <cell r="B127" t="str">
            <v>ag</v>
          </cell>
          <cell r="C127">
            <v>15</v>
          </cell>
          <cell r="D127" t="str">
            <v>Continuous No-Till</v>
          </cell>
          <cell r="E127">
            <v>0</v>
          </cell>
          <cell r="F127" t="str">
            <v>n/a</v>
          </cell>
          <cell r="G127">
            <v>1441774.5</v>
          </cell>
          <cell r="H127">
            <v>0</v>
          </cell>
          <cell r="I127">
            <v>0</v>
          </cell>
          <cell r="J127">
            <v>1441774.5</v>
          </cell>
          <cell r="K127">
            <v>36044362.5</v>
          </cell>
        </row>
        <row r="128">
          <cell r="A128" t="str">
            <v>PA</v>
          </cell>
          <cell r="B128" t="str">
            <v>ag</v>
          </cell>
          <cell r="C128">
            <v>16</v>
          </cell>
          <cell r="D128" t="str">
            <v>Total Nutrient Management (All Types)</v>
          </cell>
          <cell r="E128">
            <v>7661672.0740293954</v>
          </cell>
          <cell r="F128">
            <v>2813431.6049796264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PA</v>
          </cell>
          <cell r="B129" t="str">
            <v>ag</v>
          </cell>
          <cell r="C129">
            <v>17</v>
          </cell>
          <cell r="D129" t="str">
            <v>Total Nutrient Management (All Types)</v>
          </cell>
          <cell r="E129">
            <v>0</v>
          </cell>
          <cell r="F129" t="str">
            <v>n/a</v>
          </cell>
          <cell r="G129">
            <v>14828788.896126399</v>
          </cell>
          <cell r="H129">
            <v>0</v>
          </cell>
          <cell r="I129">
            <v>0</v>
          </cell>
          <cell r="J129">
            <v>14828788.896126399</v>
          </cell>
          <cell r="K129">
            <v>0</v>
          </cell>
        </row>
        <row r="130">
          <cell r="A130" t="str">
            <v>PA</v>
          </cell>
          <cell r="B130" t="str">
            <v>ag</v>
          </cell>
          <cell r="C130">
            <v>18</v>
          </cell>
          <cell r="D130" t="str">
            <v>Total Nutrient Management (All Types)</v>
          </cell>
          <cell r="E130">
            <v>7637350.8832428409</v>
          </cell>
          <cell r="F130">
            <v>2804500.6554207732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PA</v>
          </cell>
          <cell r="B131" t="str">
            <v>ag</v>
          </cell>
          <cell r="C131">
            <v>23</v>
          </cell>
          <cell r="D131" t="str">
            <v>Dairy Precision Feeding</v>
          </cell>
          <cell r="E131">
            <v>0</v>
          </cell>
          <cell r="F131" t="str">
            <v>n/a</v>
          </cell>
          <cell r="G131">
            <v>35318316</v>
          </cell>
          <cell r="H131">
            <v>0</v>
          </cell>
          <cell r="I131">
            <v>0</v>
          </cell>
          <cell r="J131">
            <v>35318316</v>
          </cell>
          <cell r="K131">
            <v>0</v>
          </cell>
        </row>
        <row r="132">
          <cell r="A132" t="str">
            <v>PA</v>
          </cell>
          <cell r="B132" t="str">
            <v>ag</v>
          </cell>
          <cell r="C132">
            <v>25</v>
          </cell>
          <cell r="D132" t="str">
            <v>Swine Phytase</v>
          </cell>
          <cell r="E132">
            <v>0</v>
          </cell>
          <cell r="F132" t="str">
            <v>n/a</v>
          </cell>
          <cell r="G132">
            <v>468767.2</v>
          </cell>
          <cell r="H132">
            <v>0</v>
          </cell>
          <cell r="I132">
            <v>0</v>
          </cell>
          <cell r="J132">
            <v>468767.2</v>
          </cell>
          <cell r="K132">
            <v>0</v>
          </cell>
        </row>
        <row r="133">
          <cell r="A133" t="str">
            <v>PA</v>
          </cell>
          <cell r="B133" t="str">
            <v>ag</v>
          </cell>
          <cell r="C133">
            <v>26</v>
          </cell>
          <cell r="D133" t="str">
            <v>Ammonia Emmission Reduction</v>
          </cell>
          <cell r="E133">
            <v>3030997.5</v>
          </cell>
          <cell r="F133">
            <v>1113008.2413758915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PA</v>
          </cell>
          <cell r="B134" t="str">
            <v>ag</v>
          </cell>
          <cell r="C134">
            <v>27</v>
          </cell>
          <cell r="D134" t="str">
            <v>Conservation Plans/SCWQP</v>
          </cell>
          <cell r="E134">
            <v>108525224.08942556</v>
          </cell>
          <cell r="F134">
            <v>14054513.018731998</v>
          </cell>
          <cell r="G134">
            <v>6016072.2049572878</v>
          </cell>
          <cell r="H134">
            <v>0</v>
          </cell>
          <cell r="I134">
            <v>0</v>
          </cell>
          <cell r="J134">
            <v>6016072.2049572878</v>
          </cell>
          <cell r="K134">
            <v>0</v>
          </cell>
        </row>
        <row r="135">
          <cell r="A135" t="str">
            <v>PA</v>
          </cell>
          <cell r="B135" t="str">
            <v>ag</v>
          </cell>
          <cell r="C135">
            <v>29</v>
          </cell>
          <cell r="D135" t="str">
            <v>Total Cover Crops (All Types)</v>
          </cell>
          <cell r="E135">
            <v>0</v>
          </cell>
          <cell r="F135">
            <v>0</v>
          </cell>
          <cell r="G135">
            <v>25692581.891748231</v>
          </cell>
          <cell r="H135">
            <v>0</v>
          </cell>
          <cell r="I135">
            <v>0</v>
          </cell>
          <cell r="J135">
            <v>25692581.891748231</v>
          </cell>
          <cell r="K135">
            <v>0</v>
          </cell>
        </row>
        <row r="136">
          <cell r="A136" t="str">
            <v>PA</v>
          </cell>
          <cell r="B136" t="str">
            <v>ag</v>
          </cell>
          <cell r="C136">
            <v>32</v>
          </cell>
          <cell r="D136" t="str">
            <v>Total Pasture Grazing BMP (All Types)</v>
          </cell>
          <cell r="E136">
            <v>107308372.72099365</v>
          </cell>
          <cell r="F136">
            <v>13896925.199467089</v>
          </cell>
          <cell r="G136">
            <v>5406262.6533483313</v>
          </cell>
          <cell r="H136">
            <v>0</v>
          </cell>
          <cell r="I136">
            <v>0</v>
          </cell>
          <cell r="J136">
            <v>5406262.6533483313</v>
          </cell>
          <cell r="K136">
            <v>0</v>
          </cell>
        </row>
        <row r="137">
          <cell r="A137" t="str">
            <v>PA</v>
          </cell>
          <cell r="B137" t="str">
            <v>ag</v>
          </cell>
          <cell r="C137">
            <v>33</v>
          </cell>
          <cell r="D137" t="str">
            <v>Total Pasture Grazing BMP (All Types)</v>
          </cell>
          <cell r="E137">
            <v>49090517.78779643</v>
          </cell>
          <cell r="F137">
            <v>6357446.6409427682</v>
          </cell>
          <cell r="G137">
            <v>2472184.3490257198</v>
          </cell>
          <cell r="H137">
            <v>0</v>
          </cell>
          <cell r="I137">
            <v>0</v>
          </cell>
          <cell r="J137">
            <v>2472184.3490257198</v>
          </cell>
          <cell r="K137">
            <v>0</v>
          </cell>
        </row>
        <row r="138">
          <cell r="A138" t="str">
            <v>PA</v>
          </cell>
          <cell r="B138" t="str">
            <v>ag</v>
          </cell>
          <cell r="C138">
            <v>34</v>
          </cell>
          <cell r="D138" t="str">
            <v>Total Pasture Grazing BMP (All Types)</v>
          </cell>
          <cell r="E138">
            <v>14804846.92502257</v>
          </cell>
          <cell r="F138">
            <v>1917295.4084536964</v>
          </cell>
          <cell r="G138">
            <v>745936.51814536809</v>
          </cell>
          <cell r="H138">
            <v>0</v>
          </cell>
          <cell r="I138">
            <v>0</v>
          </cell>
          <cell r="J138">
            <v>745936.51814536809</v>
          </cell>
          <cell r="K138">
            <v>0</v>
          </cell>
        </row>
        <row r="139">
          <cell r="A139" t="str">
            <v>PA</v>
          </cell>
          <cell r="B139" t="str">
            <v>ag</v>
          </cell>
          <cell r="C139">
            <v>35</v>
          </cell>
          <cell r="D139" t="str">
            <v>Total Pasture Grazing BMP (All Types)</v>
          </cell>
          <cell r="E139">
            <v>7079494.2313003056</v>
          </cell>
          <cell r="F139">
            <v>916826.89139494847</v>
          </cell>
          <cell r="G139">
            <v>707949.42313003063</v>
          </cell>
          <cell r="H139">
            <v>0</v>
          </cell>
          <cell r="I139">
            <v>0</v>
          </cell>
          <cell r="J139">
            <v>707949.42313003063</v>
          </cell>
          <cell r="K139">
            <v>0</v>
          </cell>
        </row>
        <row r="140">
          <cell r="A140" t="str">
            <v>PA</v>
          </cell>
          <cell r="B140" t="str">
            <v>ag</v>
          </cell>
          <cell r="C140">
            <v>37</v>
          </cell>
          <cell r="D140" t="str">
            <v>Animal Waste Management Systems (All Types)</v>
          </cell>
          <cell r="E140">
            <v>76560868.320401266</v>
          </cell>
          <cell r="F140">
            <v>9914982.7108198646</v>
          </cell>
          <cell r="G140">
            <v>7790270.5788788646</v>
          </cell>
          <cell r="H140">
            <v>0</v>
          </cell>
          <cell r="I140">
            <v>0</v>
          </cell>
          <cell r="J140">
            <v>7790270.5788788646</v>
          </cell>
          <cell r="K140">
            <v>0</v>
          </cell>
        </row>
        <row r="141">
          <cell r="A141" t="str">
            <v>PA</v>
          </cell>
          <cell r="B141" t="str">
            <v>ag</v>
          </cell>
          <cell r="C141">
            <v>39</v>
          </cell>
          <cell r="D141" t="str">
            <v>PA Conventional-Till to Pasture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PA</v>
          </cell>
          <cell r="B142" t="str">
            <v>ag</v>
          </cell>
          <cell r="C142">
            <v>40</v>
          </cell>
          <cell r="D142" t="str">
            <v>PA Pasture to Mixed Open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PA</v>
          </cell>
          <cell r="B143" t="str">
            <v>ag</v>
          </cell>
          <cell r="C143">
            <v>58</v>
          </cell>
          <cell r="D143" t="str">
            <v>Non-Urban Stream Restoration</v>
          </cell>
          <cell r="E143">
            <v>8016000</v>
          </cell>
          <cell r="F143">
            <v>439090.31165366358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PA</v>
          </cell>
          <cell r="B144" t="str">
            <v>forest</v>
          </cell>
          <cell r="C144">
            <v>59</v>
          </cell>
          <cell r="D144" t="str">
            <v>PA Non-Urban Stream Restoration</v>
          </cell>
          <cell r="E144">
            <v>2827200</v>
          </cell>
          <cell r="F144">
            <v>154864.78656527417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PA</v>
          </cell>
          <cell r="B145" t="str">
            <v>forest</v>
          </cell>
          <cell r="C145">
            <v>61</v>
          </cell>
          <cell r="D145" t="str">
            <v>PA Dirt &amp; Gravel Road Erosion &amp; Sediment Control</v>
          </cell>
          <cell r="E145">
            <v>22347324.492523685</v>
          </cell>
          <cell r="F145">
            <v>1224113.4825408901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PA</v>
          </cell>
          <cell r="B146" t="str">
            <v>forest</v>
          </cell>
          <cell r="C146">
            <v>63</v>
          </cell>
          <cell r="D146" t="str">
            <v>Forest Harvesting Practices</v>
          </cell>
          <cell r="E146">
            <v>0</v>
          </cell>
          <cell r="F146" t="str">
            <v>n/a</v>
          </cell>
          <cell r="G146">
            <v>43264.255942397795</v>
          </cell>
          <cell r="H146">
            <v>0</v>
          </cell>
          <cell r="I146">
            <v>0</v>
          </cell>
          <cell r="J146">
            <v>43264.255942397795</v>
          </cell>
          <cell r="K146">
            <v>0</v>
          </cell>
        </row>
        <row r="147">
          <cell r="A147" t="str">
            <v>PA</v>
          </cell>
          <cell r="B147" t="str">
            <v>urban</v>
          </cell>
          <cell r="C147">
            <v>2</v>
          </cell>
          <cell r="D147" t="str">
            <v>Forest Buffers</v>
          </cell>
          <cell r="E147">
            <v>13337718.878749097</v>
          </cell>
          <cell r="F147">
            <v>946343.92921357404</v>
          </cell>
          <cell r="G147">
            <v>168279.63071318957</v>
          </cell>
          <cell r="H147">
            <v>0</v>
          </cell>
          <cell r="I147">
            <v>0</v>
          </cell>
          <cell r="J147">
            <v>168279.63071318957</v>
          </cell>
          <cell r="K147">
            <v>0</v>
          </cell>
        </row>
        <row r="148">
          <cell r="A148" t="str">
            <v>PA</v>
          </cell>
          <cell r="B148" t="str">
            <v>urban</v>
          </cell>
          <cell r="C148">
            <v>3</v>
          </cell>
          <cell r="D148" t="str">
            <v>Forest Buffers</v>
          </cell>
          <cell r="E148">
            <v>5514926.1583235124</v>
          </cell>
          <cell r="F148">
            <v>391297.56275685347</v>
          </cell>
          <cell r="G148">
            <v>69580.844053614419</v>
          </cell>
          <cell r="H148">
            <v>0</v>
          </cell>
          <cell r="I148">
            <v>0</v>
          </cell>
          <cell r="J148">
            <v>69580.844053614419</v>
          </cell>
          <cell r="K148">
            <v>0</v>
          </cell>
        </row>
        <row r="149">
          <cell r="A149" t="str">
            <v>PA</v>
          </cell>
          <cell r="B149" t="str">
            <v>urban</v>
          </cell>
          <cell r="C149">
            <v>6</v>
          </cell>
          <cell r="D149" t="str">
            <v>Grass Buffers</v>
          </cell>
          <cell r="E149">
            <v>1108171.8292980397</v>
          </cell>
          <cell r="F149">
            <v>143513.32174193524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PA</v>
          </cell>
          <cell r="B150" t="str">
            <v>urban</v>
          </cell>
          <cell r="C150">
            <v>11</v>
          </cell>
          <cell r="D150" t="str">
            <v>Tree Planting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PA</v>
          </cell>
          <cell r="B151" t="str">
            <v>urban</v>
          </cell>
          <cell r="C151">
            <v>41</v>
          </cell>
          <cell r="D151" t="str">
            <v>Total Stormwater Management (All Types)</v>
          </cell>
          <cell r="E151">
            <v>843743937.27004254</v>
          </cell>
          <cell r="F151">
            <v>59865705.68063657</v>
          </cell>
          <cell r="G151">
            <v>42187196.86350213</v>
          </cell>
          <cell r="H151">
            <v>0</v>
          </cell>
          <cell r="I151">
            <v>0</v>
          </cell>
          <cell r="J151">
            <v>42187196.86350213</v>
          </cell>
          <cell r="K151">
            <v>0</v>
          </cell>
        </row>
        <row r="152">
          <cell r="A152" t="str">
            <v>PA</v>
          </cell>
          <cell r="B152" t="str">
            <v>urban</v>
          </cell>
          <cell r="C152">
            <v>44</v>
          </cell>
          <cell r="D152" t="str">
            <v>Total Stormwater Management (All Types)</v>
          </cell>
          <cell r="E152">
            <v>1325856521.7495537</v>
          </cell>
          <cell r="F152">
            <v>171704485.31435472</v>
          </cell>
          <cell r="G152">
            <v>132585652.17495537</v>
          </cell>
          <cell r="H152">
            <v>0</v>
          </cell>
          <cell r="I152">
            <v>0</v>
          </cell>
          <cell r="J152">
            <v>132585652.17495537</v>
          </cell>
          <cell r="K152">
            <v>0</v>
          </cell>
        </row>
        <row r="153">
          <cell r="A153" t="str">
            <v>PA</v>
          </cell>
          <cell r="B153" t="str">
            <v>urban</v>
          </cell>
          <cell r="C153">
            <v>45</v>
          </cell>
          <cell r="D153" t="str">
            <v>Total Stormwater Management (All Types)</v>
          </cell>
          <cell r="E153">
            <v>3187930216.8637886</v>
          </cell>
          <cell r="F153">
            <v>226191482.58495176</v>
          </cell>
          <cell r="G153">
            <v>191275813.01182729</v>
          </cell>
          <cell r="H153">
            <v>0</v>
          </cell>
          <cell r="I153">
            <v>0</v>
          </cell>
          <cell r="J153">
            <v>191275813.01182729</v>
          </cell>
          <cell r="K153">
            <v>0</v>
          </cell>
        </row>
        <row r="154">
          <cell r="A154" t="str">
            <v>PA</v>
          </cell>
          <cell r="B154" t="str">
            <v>urban</v>
          </cell>
          <cell r="C154">
            <v>49</v>
          </cell>
          <cell r="D154" t="str">
            <v>Urban Stream Restoration</v>
          </cell>
          <cell r="E154">
            <v>959443.37930915505</v>
          </cell>
          <cell r="F154">
            <v>52555.176201958711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PA</v>
          </cell>
          <cell r="B155" t="str">
            <v>urban</v>
          </cell>
          <cell r="C155">
            <v>60</v>
          </cell>
          <cell r="D155" t="str">
            <v>PA Non-Urban Stream Restoration</v>
          </cell>
          <cell r="E155">
            <v>88096800</v>
          </cell>
          <cell r="F155">
            <v>4825655.110739829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PA</v>
          </cell>
          <cell r="B156" t="str">
            <v>urban</v>
          </cell>
          <cell r="C156">
            <v>50</v>
          </cell>
          <cell r="D156" t="str">
            <v>Erosion &amp; Sediment Control</v>
          </cell>
          <cell r="E156">
            <v>0</v>
          </cell>
          <cell r="F156" t="str">
            <v>n/a</v>
          </cell>
          <cell r="G156">
            <v>29207295.488767873</v>
          </cell>
          <cell r="H156">
            <v>0</v>
          </cell>
          <cell r="I156">
            <v>0</v>
          </cell>
          <cell r="J156">
            <v>29207295.488767873</v>
          </cell>
          <cell r="K156">
            <v>0</v>
          </cell>
        </row>
        <row r="157">
          <cell r="A157" t="str">
            <v>PA</v>
          </cell>
          <cell r="B157" t="str">
            <v>urban</v>
          </cell>
          <cell r="C157">
            <v>51</v>
          </cell>
          <cell r="D157" t="str">
            <v>Urban Nutrient Management</v>
          </cell>
          <cell r="E157">
            <v>2653694.9845302291</v>
          </cell>
          <cell r="F157">
            <v>974459.52623847872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PA</v>
          </cell>
          <cell r="B158" t="str">
            <v>urban</v>
          </cell>
          <cell r="C158">
            <v>56</v>
          </cell>
          <cell r="D158" t="str">
            <v>Mixed Open Nutrient Management</v>
          </cell>
          <cell r="E158">
            <v>1896243.0500008326</v>
          </cell>
          <cell r="F158">
            <v>696316.68858277949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PA</v>
          </cell>
          <cell r="B159" t="str">
            <v>urban</v>
          </cell>
          <cell r="C159">
            <v>53</v>
          </cell>
          <cell r="D159" t="str">
            <v>Urban Growth Reduction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PA</v>
          </cell>
          <cell r="B160" t="str">
            <v>urban</v>
          </cell>
          <cell r="C160">
            <v>54</v>
          </cell>
          <cell r="D160" t="str">
            <v>Urban Street Sweeping</v>
          </cell>
          <cell r="E160">
            <v>269612.10000000003</v>
          </cell>
          <cell r="F160">
            <v>41714.873087967739</v>
          </cell>
          <cell r="G160">
            <v>449353.5</v>
          </cell>
          <cell r="H160">
            <v>0</v>
          </cell>
          <cell r="I160">
            <v>0</v>
          </cell>
          <cell r="J160">
            <v>449353.5</v>
          </cell>
          <cell r="K160">
            <v>0</v>
          </cell>
        </row>
        <row r="161">
          <cell r="A161" t="str">
            <v>PA</v>
          </cell>
          <cell r="B161" t="str">
            <v>urban</v>
          </cell>
          <cell r="C161">
            <v>55</v>
          </cell>
          <cell r="D161" t="str">
            <v>Horse Pasture Management</v>
          </cell>
          <cell r="E161">
            <v>78466453.532434687</v>
          </cell>
          <cell r="F161">
            <v>10161764.713764712</v>
          </cell>
          <cell r="G161">
            <v>4974818.3795779916</v>
          </cell>
          <cell r="H161">
            <v>0</v>
          </cell>
          <cell r="I161">
            <v>0</v>
          </cell>
          <cell r="J161">
            <v>4974818.3795779916</v>
          </cell>
          <cell r="K161">
            <v>0</v>
          </cell>
        </row>
        <row r="162">
          <cell r="A162" t="str">
            <v>PA</v>
          </cell>
          <cell r="B162" t="str">
            <v>urban</v>
          </cell>
          <cell r="C162">
            <v>57</v>
          </cell>
          <cell r="D162" t="str">
            <v>Abandoned Mine Reclamation</v>
          </cell>
          <cell r="E162">
            <v>43712442.492626406</v>
          </cell>
          <cell r="F162">
            <v>3507599.4780326546</v>
          </cell>
          <cell r="G162">
            <v>261708.79809501246</v>
          </cell>
          <cell r="H162">
            <v>0</v>
          </cell>
          <cell r="I162">
            <v>0</v>
          </cell>
          <cell r="J162">
            <v>261708.79809501246</v>
          </cell>
          <cell r="K162">
            <v>0</v>
          </cell>
        </row>
        <row r="163">
          <cell r="A163" t="str">
            <v>PA</v>
          </cell>
          <cell r="B163" t="str">
            <v>urban</v>
          </cell>
          <cell r="C163">
            <v>62</v>
          </cell>
          <cell r="D163" t="str">
            <v>PA Dirt &amp; Gravel Road Erosion &amp; Sediment Control</v>
          </cell>
          <cell r="E163">
            <v>25720397.507476315</v>
          </cell>
          <cell r="F163">
            <v>1408879.4108550258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PA</v>
          </cell>
          <cell r="B164" t="str">
            <v>septic</v>
          </cell>
          <cell r="C164">
            <v>65</v>
          </cell>
          <cell r="D164" t="str">
            <v>Septic Denitrification</v>
          </cell>
          <cell r="E164">
            <v>1606297349.322417</v>
          </cell>
          <cell r="F164">
            <v>156368893.92362803</v>
          </cell>
          <cell r="G164">
            <v>149821005.10502544</v>
          </cell>
          <cell r="H164">
            <v>0</v>
          </cell>
          <cell r="I164">
            <v>0</v>
          </cell>
          <cell r="J164">
            <v>149821005.10502544</v>
          </cell>
          <cell r="K164">
            <v>0</v>
          </cell>
        </row>
        <row r="165">
          <cell r="A165" t="str">
            <v>PA</v>
          </cell>
          <cell r="B165" t="str">
            <v>POTW</v>
          </cell>
          <cell r="C165">
            <v>67</v>
          </cell>
          <cell r="D165" t="str">
            <v>WWTP</v>
          </cell>
          <cell r="E165">
            <v>376379478.93804193</v>
          </cell>
          <cell r="F165">
            <v>24143662.888453029</v>
          </cell>
          <cell r="G165">
            <v>9840768.6060223877</v>
          </cell>
          <cell r="H165">
            <v>0</v>
          </cell>
          <cell r="I165">
            <v>0</v>
          </cell>
          <cell r="J165">
            <v>9840768.6060223877</v>
          </cell>
          <cell r="K165">
            <v>0</v>
          </cell>
        </row>
        <row r="166">
          <cell r="A166" t="str">
            <v>VA</v>
          </cell>
          <cell r="B166" t="str">
            <v>ag</v>
          </cell>
          <cell r="C166">
            <v>1</v>
          </cell>
          <cell r="D166" t="str">
            <v>Forest Buffers</v>
          </cell>
          <cell r="E166">
            <v>104145038.23542053</v>
          </cell>
          <cell r="F166">
            <v>7389346.3783253105</v>
          </cell>
          <cell r="G166">
            <v>3095687.3750712159</v>
          </cell>
          <cell r="H166">
            <v>0</v>
          </cell>
          <cell r="I166">
            <v>17628219.774711087</v>
          </cell>
          <cell r="J166">
            <v>20723907.149782304</v>
          </cell>
          <cell r="K166">
            <v>0</v>
          </cell>
        </row>
        <row r="167">
          <cell r="A167" t="str">
            <v>VA</v>
          </cell>
          <cell r="B167" t="str">
            <v>ag</v>
          </cell>
          <cell r="C167">
            <v>5</v>
          </cell>
          <cell r="D167" t="str">
            <v>Grass Buffers</v>
          </cell>
          <cell r="E167">
            <v>19971184.209479913</v>
          </cell>
          <cell r="F167">
            <v>2586359.7226055362</v>
          </cell>
          <cell r="G167">
            <v>0</v>
          </cell>
          <cell r="H167">
            <v>0</v>
          </cell>
          <cell r="I167">
            <v>10599563.367865682</v>
          </cell>
          <cell r="J167">
            <v>10599563.367865682</v>
          </cell>
          <cell r="K167">
            <v>0</v>
          </cell>
        </row>
        <row r="168">
          <cell r="A168" t="str">
            <v>VA</v>
          </cell>
          <cell r="B168" t="str">
            <v>ag</v>
          </cell>
          <cell r="C168">
            <v>7</v>
          </cell>
          <cell r="D168" t="str">
            <v>Wetland Restoration</v>
          </cell>
          <cell r="E168">
            <v>79067926.699999943</v>
          </cell>
          <cell r="F168">
            <v>5143482.1006571138</v>
          </cell>
          <cell r="G168">
            <v>3301463.9359999965</v>
          </cell>
          <cell r="H168">
            <v>0</v>
          </cell>
          <cell r="I168">
            <v>7181929.224999994</v>
          </cell>
          <cell r="J168">
            <v>10483393.160999991</v>
          </cell>
          <cell r="K168">
            <v>0</v>
          </cell>
        </row>
        <row r="169">
          <cell r="A169" t="str">
            <v>VA</v>
          </cell>
          <cell r="B169" t="str">
            <v>ag</v>
          </cell>
          <cell r="C169">
            <v>9</v>
          </cell>
          <cell r="D169" t="str">
            <v>Land Retirement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VA</v>
          </cell>
          <cell r="B170" t="str">
            <v>ag</v>
          </cell>
          <cell r="C170">
            <v>10</v>
          </cell>
          <cell r="D170" t="str">
            <v>Tree Planting</v>
          </cell>
          <cell r="E170">
            <v>262263672.2990284</v>
          </cell>
          <cell r="F170">
            <v>18608252.009935964</v>
          </cell>
          <cell r="G170">
            <v>3308934.1832120414</v>
          </cell>
          <cell r="H170">
            <v>0</v>
          </cell>
          <cell r="I170">
            <v>0</v>
          </cell>
          <cell r="J170">
            <v>3308934.1832120414</v>
          </cell>
          <cell r="K170">
            <v>0</v>
          </cell>
        </row>
        <row r="171">
          <cell r="A171" t="str">
            <v>VA</v>
          </cell>
          <cell r="B171" t="str">
            <v>ag</v>
          </cell>
          <cell r="C171">
            <v>14</v>
          </cell>
          <cell r="D171" t="str">
            <v>Conservation-Tillage</v>
          </cell>
          <cell r="E171">
            <v>0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VA</v>
          </cell>
          <cell r="B172" t="str">
            <v>ag</v>
          </cell>
          <cell r="C172">
            <v>15</v>
          </cell>
          <cell r="D172" t="str">
            <v>Continuous No-Till</v>
          </cell>
          <cell r="E172">
            <v>4168600</v>
          </cell>
          <cell r="F172">
            <v>962841.54347749823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VA</v>
          </cell>
          <cell r="B173" t="str">
            <v>ag</v>
          </cell>
          <cell r="C173">
            <v>16</v>
          </cell>
          <cell r="D173" t="str">
            <v>Total Nutrient Management (All Types)</v>
          </cell>
          <cell r="E173">
            <v>7067167.8408834906</v>
          </cell>
          <cell r="F173">
            <v>2595124.5588589199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VA</v>
          </cell>
          <cell r="B174" t="str">
            <v>ag</v>
          </cell>
          <cell r="C174">
            <v>18</v>
          </cell>
          <cell r="D174" t="str">
            <v>Total Nutrient Management (All Types)</v>
          </cell>
          <cell r="E174">
            <v>72870</v>
          </cell>
          <cell r="F174">
            <v>26758.488104678807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239430</v>
          </cell>
        </row>
        <row r="175">
          <cell r="A175" t="str">
            <v>VA</v>
          </cell>
          <cell r="B175" t="str">
            <v>ag</v>
          </cell>
          <cell r="C175">
            <v>69</v>
          </cell>
          <cell r="D175" t="str">
            <v>Poultry Litter Transport</v>
          </cell>
          <cell r="E175">
            <v>0</v>
          </cell>
          <cell r="F175" t="str">
            <v>n/a</v>
          </cell>
          <cell r="G175">
            <v>1518270.2641801296</v>
          </cell>
          <cell r="H175">
            <v>0</v>
          </cell>
          <cell r="I175">
            <v>0</v>
          </cell>
          <cell r="J175">
            <v>1518270.2641801296</v>
          </cell>
          <cell r="K175">
            <v>0</v>
          </cell>
        </row>
        <row r="176">
          <cell r="A176" t="str">
            <v>VA</v>
          </cell>
          <cell r="B176" t="str">
            <v>ag</v>
          </cell>
          <cell r="C176">
            <v>27</v>
          </cell>
          <cell r="D176" t="str">
            <v>Conservation Plans/SCWQP</v>
          </cell>
          <cell r="E176">
            <v>13889521.840883495</v>
          </cell>
          <cell r="F176">
            <v>1798756.6224770446</v>
          </cell>
          <cell r="G176">
            <v>10119508.76978655</v>
          </cell>
          <cell r="H176">
            <v>0</v>
          </cell>
          <cell r="I176">
            <v>0</v>
          </cell>
          <cell r="J176">
            <v>10119508.76978655</v>
          </cell>
          <cell r="K176">
            <v>0</v>
          </cell>
        </row>
        <row r="177">
          <cell r="A177" t="str">
            <v>VA</v>
          </cell>
          <cell r="B177" t="str">
            <v>ag</v>
          </cell>
          <cell r="C177">
            <v>29</v>
          </cell>
          <cell r="D177" t="str">
            <v>Total Cover Crops (All Types)</v>
          </cell>
          <cell r="E177">
            <v>0</v>
          </cell>
          <cell r="F177" t="str">
            <v>n/a</v>
          </cell>
          <cell r="G177">
            <v>0</v>
          </cell>
          <cell r="H177">
            <v>7852348.6238996582</v>
          </cell>
          <cell r="I177">
            <v>0</v>
          </cell>
          <cell r="J177">
            <v>7852348.6238996582</v>
          </cell>
          <cell r="K177">
            <v>0</v>
          </cell>
        </row>
        <row r="178">
          <cell r="A178" t="str">
            <v>VA</v>
          </cell>
          <cell r="B178" t="str">
            <v>ag</v>
          </cell>
          <cell r="C178">
            <v>32</v>
          </cell>
          <cell r="D178" t="str">
            <v>Total Pasture Grazing BMP (All Types)</v>
          </cell>
          <cell r="E178">
            <v>146029398.12646472</v>
          </cell>
          <cell r="F178">
            <v>18911475.136829272</v>
          </cell>
          <cell r="G178">
            <v>14973155.188178357</v>
          </cell>
          <cell r="H178">
            <v>0</v>
          </cell>
          <cell r="I178">
            <v>0</v>
          </cell>
          <cell r="J178">
            <v>14973155.188178357</v>
          </cell>
          <cell r="K178">
            <v>0</v>
          </cell>
        </row>
        <row r="179">
          <cell r="A179" t="str">
            <v>VA</v>
          </cell>
          <cell r="B179" t="str">
            <v>ag</v>
          </cell>
          <cell r="C179">
            <v>33</v>
          </cell>
          <cell r="D179" t="str">
            <v>Total Pasture Grazing BMP (All Types)</v>
          </cell>
          <cell r="E179">
            <v>43335960</v>
          </cell>
          <cell r="F179">
            <v>5612205.080520032</v>
          </cell>
          <cell r="G179">
            <v>5987205</v>
          </cell>
          <cell r="H179">
            <v>0</v>
          </cell>
          <cell r="I179">
            <v>0</v>
          </cell>
          <cell r="J179">
            <v>5987205</v>
          </cell>
          <cell r="K179">
            <v>0</v>
          </cell>
        </row>
        <row r="180">
          <cell r="A180" t="str">
            <v>VA</v>
          </cell>
          <cell r="B180" t="str">
            <v>ag</v>
          </cell>
          <cell r="C180">
            <v>34</v>
          </cell>
          <cell r="D180" t="str">
            <v>Total Pasture Grazing BMP (All Types)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VA</v>
          </cell>
          <cell r="B181" t="str">
            <v>ag</v>
          </cell>
          <cell r="C181">
            <v>37</v>
          </cell>
          <cell r="D181" t="str">
            <v>Animal Waste Management Systems (All Types)</v>
          </cell>
          <cell r="E181">
            <v>10998185.610374615</v>
          </cell>
          <cell r="F181">
            <v>1424315.3528627662</v>
          </cell>
          <cell r="G181">
            <v>1227266.3999898287</v>
          </cell>
          <cell r="H181">
            <v>0</v>
          </cell>
          <cell r="I181">
            <v>0</v>
          </cell>
          <cell r="J181">
            <v>1227266.3999898287</v>
          </cell>
          <cell r="K181">
            <v>0</v>
          </cell>
        </row>
        <row r="182">
          <cell r="A182" t="str">
            <v>VA</v>
          </cell>
          <cell r="B182" t="str">
            <v>ag</v>
          </cell>
          <cell r="C182">
            <v>58</v>
          </cell>
          <cell r="D182" t="str">
            <v>Non-Urban Stream Restoration</v>
          </cell>
          <cell r="E182">
            <v>1461000</v>
          </cell>
          <cell r="F182">
            <v>337454.18006539962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VA</v>
          </cell>
          <cell r="B183" t="str">
            <v>forest</v>
          </cell>
          <cell r="C183">
            <v>63</v>
          </cell>
          <cell r="D183" t="str">
            <v>Forest Harvesting Practices</v>
          </cell>
          <cell r="E183">
            <v>0</v>
          </cell>
          <cell r="F183" t="str">
            <v>n/a</v>
          </cell>
          <cell r="G183">
            <v>8455793.1535838414</v>
          </cell>
          <cell r="H183">
            <v>0</v>
          </cell>
          <cell r="I183">
            <v>0</v>
          </cell>
          <cell r="J183">
            <v>8455793.1535838414</v>
          </cell>
          <cell r="K183">
            <v>0</v>
          </cell>
        </row>
        <row r="184">
          <cell r="A184" t="str">
            <v>VA</v>
          </cell>
          <cell r="B184" t="str">
            <v>urban</v>
          </cell>
          <cell r="C184">
            <v>2</v>
          </cell>
          <cell r="D184" t="str">
            <v>Forest Buffers</v>
          </cell>
          <cell r="E184">
            <v>63152133.944100052</v>
          </cell>
          <cell r="F184">
            <v>4480799.0870239884</v>
          </cell>
          <cell r="G184">
            <v>1877182.6970539836</v>
          </cell>
          <cell r="H184">
            <v>0</v>
          </cell>
          <cell r="I184">
            <v>0</v>
          </cell>
          <cell r="J184">
            <v>1877182.6970539836</v>
          </cell>
          <cell r="K184">
            <v>0</v>
          </cell>
        </row>
        <row r="185">
          <cell r="A185" t="str">
            <v>VA</v>
          </cell>
          <cell r="B185" t="str">
            <v>urban</v>
          </cell>
          <cell r="C185">
            <v>2</v>
          </cell>
          <cell r="D185" t="str">
            <v>Forest Buffers</v>
          </cell>
          <cell r="E185">
            <v>71588136</v>
          </cell>
          <cell r="F185">
            <v>5079354.1626714421</v>
          </cell>
          <cell r="G185">
            <v>903214.80000000016</v>
          </cell>
          <cell r="H185">
            <v>0</v>
          </cell>
          <cell r="I185">
            <v>0</v>
          </cell>
          <cell r="J185">
            <v>903214.80000000016</v>
          </cell>
          <cell r="K185">
            <v>0</v>
          </cell>
        </row>
        <row r="186">
          <cell r="A186" t="str">
            <v>VA</v>
          </cell>
          <cell r="B186" t="str">
            <v>urban</v>
          </cell>
          <cell r="C186">
            <v>8</v>
          </cell>
          <cell r="D186" t="str">
            <v>Wetland Restoration</v>
          </cell>
          <cell r="E186">
            <v>73210106.304698095</v>
          </cell>
          <cell r="F186">
            <v>4762422.4775002161</v>
          </cell>
          <cell r="G186">
            <v>3056871.9302929053</v>
          </cell>
          <cell r="H186">
            <v>0</v>
          </cell>
          <cell r="I186">
            <v>0</v>
          </cell>
          <cell r="J186">
            <v>3056871.9302929053</v>
          </cell>
          <cell r="K186">
            <v>0</v>
          </cell>
        </row>
        <row r="187">
          <cell r="A187" t="str">
            <v>VA</v>
          </cell>
          <cell r="B187" t="str">
            <v>urban</v>
          </cell>
          <cell r="C187">
            <v>11</v>
          </cell>
          <cell r="D187" t="str">
            <v>Tree Planting</v>
          </cell>
          <cell r="E187">
            <v>148785177.54919717</v>
          </cell>
          <cell r="F187">
            <v>10556673.956817709</v>
          </cell>
          <cell r="G187">
            <v>1877196.1653403386</v>
          </cell>
          <cell r="H187">
            <v>0</v>
          </cell>
          <cell r="I187">
            <v>0</v>
          </cell>
          <cell r="J187">
            <v>1877196.1653403386</v>
          </cell>
          <cell r="K187">
            <v>0</v>
          </cell>
        </row>
        <row r="188">
          <cell r="A188" t="str">
            <v>VA</v>
          </cell>
          <cell r="B188" t="str">
            <v>urban</v>
          </cell>
          <cell r="C188">
            <v>12</v>
          </cell>
          <cell r="D188" t="str">
            <v>Tree Planting</v>
          </cell>
          <cell r="E188">
            <v>75663552</v>
          </cell>
          <cell r="F188">
            <v>5368514.94238804</v>
          </cell>
          <cell r="G188">
            <v>954633.60000000021</v>
          </cell>
          <cell r="H188">
            <v>0</v>
          </cell>
          <cell r="I188">
            <v>0</v>
          </cell>
          <cell r="J188">
            <v>954633.60000000021</v>
          </cell>
          <cell r="K188">
            <v>0</v>
          </cell>
        </row>
        <row r="189">
          <cell r="A189" t="str">
            <v>VA</v>
          </cell>
          <cell r="B189" t="str">
            <v>urban</v>
          </cell>
          <cell r="C189">
            <v>41</v>
          </cell>
          <cell r="D189" t="str">
            <v>Total Stormwater Management (All Types)</v>
          </cell>
          <cell r="E189">
            <v>782424541.21052325</v>
          </cell>
          <cell r="F189">
            <v>55514943.850108974</v>
          </cell>
          <cell r="G189">
            <v>39121227.060526162</v>
          </cell>
          <cell r="H189">
            <v>0</v>
          </cell>
          <cell r="I189">
            <v>0</v>
          </cell>
          <cell r="J189">
            <v>39121227.060526162</v>
          </cell>
          <cell r="K189">
            <v>0</v>
          </cell>
        </row>
        <row r="190">
          <cell r="A190" t="str">
            <v>VA</v>
          </cell>
          <cell r="B190" t="str">
            <v>urban</v>
          </cell>
          <cell r="C190">
            <v>44</v>
          </cell>
          <cell r="D190" t="str">
            <v>Total Stormwater Management (All Types)</v>
          </cell>
          <cell r="E190">
            <v>1260364797.090605</v>
          </cell>
          <cell r="F190">
            <v>163223007.34864286</v>
          </cell>
          <cell r="G190">
            <v>126036479.70906051</v>
          </cell>
          <cell r="H190">
            <v>0</v>
          </cell>
          <cell r="I190">
            <v>0</v>
          </cell>
          <cell r="J190">
            <v>126036479.70906051</v>
          </cell>
          <cell r="K190">
            <v>0</v>
          </cell>
        </row>
        <row r="191">
          <cell r="A191" t="str">
            <v>VA</v>
          </cell>
          <cell r="B191" t="str">
            <v>urban</v>
          </cell>
          <cell r="C191">
            <v>45</v>
          </cell>
          <cell r="D191" t="str">
            <v>Total Stormwater Management (All Types)</v>
          </cell>
          <cell r="E191">
            <v>3033388298.9627786</v>
          </cell>
          <cell r="F191">
            <v>215226353.7541393</v>
          </cell>
          <cell r="G191">
            <v>182003297.93776667</v>
          </cell>
          <cell r="H191">
            <v>0</v>
          </cell>
          <cell r="I191">
            <v>0</v>
          </cell>
          <cell r="J191">
            <v>182003297.93776667</v>
          </cell>
          <cell r="K191">
            <v>0</v>
          </cell>
        </row>
        <row r="192">
          <cell r="A192" t="str">
            <v>VA</v>
          </cell>
          <cell r="B192" t="str">
            <v>urban</v>
          </cell>
          <cell r="C192">
            <v>49</v>
          </cell>
          <cell r="D192" t="str">
            <v>Urban Stream Restoration</v>
          </cell>
          <cell r="E192">
            <v>57446672.336135656</v>
          </cell>
          <cell r="F192">
            <v>3146741.175092278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VA</v>
          </cell>
          <cell r="B193" t="str">
            <v>urban</v>
          </cell>
          <cell r="C193">
            <v>50</v>
          </cell>
          <cell r="D193" t="str">
            <v>Erosion &amp; Sediment Control</v>
          </cell>
          <cell r="E193">
            <v>0</v>
          </cell>
          <cell r="F193" t="str">
            <v>n/a</v>
          </cell>
          <cell r="G193">
            <v>713561594.05620182</v>
          </cell>
          <cell r="H193">
            <v>0</v>
          </cell>
          <cell r="I193">
            <v>0</v>
          </cell>
          <cell r="J193">
            <v>713561594.05620182</v>
          </cell>
          <cell r="K193">
            <v>0</v>
          </cell>
        </row>
        <row r="194">
          <cell r="A194" t="str">
            <v>VA</v>
          </cell>
          <cell r="B194" t="str">
            <v>urban</v>
          </cell>
          <cell r="C194">
            <v>51</v>
          </cell>
          <cell r="D194" t="str">
            <v>Urban Nutrient Management</v>
          </cell>
          <cell r="E194">
            <v>5065005</v>
          </cell>
          <cell r="F194">
            <v>1859913.2159000782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VA</v>
          </cell>
          <cell r="B195" t="str">
            <v>urban</v>
          </cell>
          <cell r="C195">
            <v>56</v>
          </cell>
          <cell r="D195" t="str">
            <v>Mixed Open Nutrient Management</v>
          </cell>
          <cell r="E195">
            <v>14561025</v>
          </cell>
          <cell r="F195">
            <v>5346933.089809671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VA</v>
          </cell>
          <cell r="B196" t="str">
            <v>urban</v>
          </cell>
          <cell r="C196">
            <v>55</v>
          </cell>
          <cell r="D196" t="str">
            <v>Horse Pasture Management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VA</v>
          </cell>
          <cell r="B197" t="str">
            <v>septic</v>
          </cell>
          <cell r="C197">
            <v>64</v>
          </cell>
          <cell r="D197" t="str">
            <v>Septic Connections</v>
          </cell>
          <cell r="E197">
            <v>29237328.828947078</v>
          </cell>
          <cell r="F197">
            <v>2846178.3692741441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VA</v>
          </cell>
          <cell r="B198" t="str">
            <v>septic</v>
          </cell>
          <cell r="C198">
            <v>65</v>
          </cell>
          <cell r="D198" t="str">
            <v>Septic Denitrification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VA</v>
          </cell>
          <cell r="B199" t="str">
            <v>septic</v>
          </cell>
          <cell r="C199">
            <v>66</v>
          </cell>
          <cell r="D199" t="str">
            <v>Septic Pumping</v>
          </cell>
          <cell r="E199">
            <v>45165901.965201378</v>
          </cell>
          <cell r="F199">
            <v>15055300.655067125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VA</v>
          </cell>
          <cell r="B200" t="str">
            <v>POTW</v>
          </cell>
          <cell r="C200">
            <v>67</v>
          </cell>
          <cell r="D200" t="str">
            <v>WWTP</v>
          </cell>
          <cell r="E200">
            <v>1098734036</v>
          </cell>
          <cell r="F200">
            <v>80132503.70396933</v>
          </cell>
          <cell r="G200">
            <v>41519000</v>
          </cell>
          <cell r="H200">
            <v>0</v>
          </cell>
          <cell r="I200">
            <v>0</v>
          </cell>
          <cell r="J200">
            <v>41519000</v>
          </cell>
          <cell r="K200">
            <v>0</v>
          </cell>
        </row>
        <row r="201">
          <cell r="A201" t="str">
            <v>VA</v>
          </cell>
          <cell r="B201" t="str">
            <v>erosion</v>
          </cell>
          <cell r="C201">
            <v>71</v>
          </cell>
          <cell r="D201" t="str">
            <v>Shore Erosion Control (All Types)</v>
          </cell>
          <cell r="E201" t="str">
            <v>n/a</v>
          </cell>
          <cell r="F201">
            <v>0</v>
          </cell>
          <cell r="G201" t="str">
            <v>n/a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VA</v>
          </cell>
          <cell r="B202" t="str">
            <v>erosion</v>
          </cell>
          <cell r="C202">
            <v>71</v>
          </cell>
          <cell r="D202" t="str">
            <v>Shore Erosion Control (All Types)</v>
          </cell>
          <cell r="E202" t="str">
            <v>n/a</v>
          </cell>
          <cell r="F202">
            <v>0</v>
          </cell>
          <cell r="G202" t="str">
            <v>n/a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VA</v>
          </cell>
          <cell r="B203" t="str">
            <v>erosion</v>
          </cell>
          <cell r="C203">
            <v>71</v>
          </cell>
          <cell r="D203" t="str">
            <v>Shore Erosion Control (All Types)</v>
          </cell>
          <cell r="E203" t="str">
            <v>n/a</v>
          </cell>
          <cell r="F203">
            <v>0</v>
          </cell>
          <cell r="G203" t="str">
            <v>n/a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VA</v>
          </cell>
          <cell r="B204" t="str">
            <v>erosion</v>
          </cell>
          <cell r="C204">
            <v>71</v>
          </cell>
          <cell r="D204" t="str">
            <v>Shore Erosion Control (All Types)</v>
          </cell>
          <cell r="E204" t="str">
            <v>n/a</v>
          </cell>
          <cell r="F204">
            <v>0</v>
          </cell>
          <cell r="G204" t="str">
            <v>n/a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WV</v>
          </cell>
          <cell r="B205" t="str">
            <v>ag</v>
          </cell>
          <cell r="C205">
            <v>1</v>
          </cell>
          <cell r="D205" t="str">
            <v>Forest Buffers</v>
          </cell>
          <cell r="E205">
            <v>3156072</v>
          </cell>
          <cell r="F205">
            <v>223931.0638132942</v>
          </cell>
          <cell r="G205">
            <v>39819.600000000006</v>
          </cell>
          <cell r="H205">
            <v>0</v>
          </cell>
          <cell r="I205">
            <v>233510</v>
          </cell>
          <cell r="J205">
            <v>273329.59999999998</v>
          </cell>
          <cell r="K205">
            <v>0</v>
          </cell>
        </row>
        <row r="206">
          <cell r="A206" t="str">
            <v>WV</v>
          </cell>
          <cell r="B206" t="str">
            <v>ag</v>
          </cell>
          <cell r="C206">
            <v>5</v>
          </cell>
          <cell r="D206" t="str">
            <v>Grass Buffers</v>
          </cell>
          <cell r="E206">
            <v>891161.11226512538</v>
          </cell>
          <cell r="F206">
            <v>115409.44106963871</v>
          </cell>
          <cell r="G206">
            <v>0</v>
          </cell>
          <cell r="H206">
            <v>0</v>
          </cell>
          <cell r="I206">
            <v>325616.5602507189</v>
          </cell>
          <cell r="J206">
            <v>325616.5602507189</v>
          </cell>
          <cell r="K206">
            <v>0</v>
          </cell>
        </row>
        <row r="207">
          <cell r="A207" t="str">
            <v>WV</v>
          </cell>
          <cell r="B207" t="str">
            <v>ag</v>
          </cell>
          <cell r="C207">
            <v>9</v>
          </cell>
          <cell r="D207" t="str">
            <v>Land Retirement</v>
          </cell>
          <cell r="E207">
            <v>254306.84158316007</v>
          </cell>
          <cell r="F207">
            <v>32933.899430034871</v>
          </cell>
          <cell r="G207">
            <v>0</v>
          </cell>
          <cell r="H207">
            <v>0</v>
          </cell>
          <cell r="I207">
            <v>183023.86326060761</v>
          </cell>
          <cell r="J207">
            <v>183023.86326060761</v>
          </cell>
          <cell r="K207">
            <v>0</v>
          </cell>
        </row>
        <row r="208">
          <cell r="A208" t="str">
            <v>WV</v>
          </cell>
          <cell r="B208" t="str">
            <v>ag</v>
          </cell>
          <cell r="C208">
            <v>10</v>
          </cell>
          <cell r="D208" t="str">
            <v>Tree Planting</v>
          </cell>
          <cell r="E208">
            <v>1020785.013250794</v>
          </cell>
          <cell r="F208">
            <v>72427.205064370501</v>
          </cell>
          <cell r="G208">
            <v>12879.063251295067</v>
          </cell>
          <cell r="H208">
            <v>0</v>
          </cell>
          <cell r="I208">
            <v>0</v>
          </cell>
          <cell r="J208">
            <v>12879.063251295067</v>
          </cell>
          <cell r="K208">
            <v>0</v>
          </cell>
        </row>
        <row r="209">
          <cell r="A209" t="str">
            <v>WV</v>
          </cell>
          <cell r="B209" t="str">
            <v>ag</v>
          </cell>
          <cell r="C209">
            <v>14</v>
          </cell>
          <cell r="D209" t="str">
            <v>Conservation-Tillage</v>
          </cell>
          <cell r="E209">
            <v>0</v>
          </cell>
          <cell r="F209" t="str">
            <v>n/a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WV</v>
          </cell>
          <cell r="B210" t="str">
            <v>ag</v>
          </cell>
          <cell r="C210">
            <v>16</v>
          </cell>
          <cell r="D210" t="str">
            <v>Total Nutrient Management (All Types)</v>
          </cell>
          <cell r="E210">
            <v>3218237.3454136332</v>
          </cell>
          <cell r="F210">
            <v>1181764.3162520078</v>
          </cell>
          <cell r="G210">
            <v>1693809.1291650701</v>
          </cell>
          <cell r="H210">
            <v>0</v>
          </cell>
          <cell r="I210">
            <v>0</v>
          </cell>
          <cell r="J210">
            <v>1693809.1291650701</v>
          </cell>
          <cell r="K210">
            <v>0</v>
          </cell>
        </row>
        <row r="211">
          <cell r="A211" t="str">
            <v>WV</v>
          </cell>
          <cell r="B211" t="str">
            <v>ag</v>
          </cell>
          <cell r="C211">
            <v>20</v>
          </cell>
          <cell r="D211" t="str">
            <v>32% Poultry Phytase</v>
          </cell>
          <cell r="E211">
            <v>0</v>
          </cell>
          <cell r="F211" t="str">
            <v>n/a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WV</v>
          </cell>
          <cell r="B212" t="str">
            <v>ag</v>
          </cell>
          <cell r="C212">
            <v>21</v>
          </cell>
          <cell r="D212" t="str">
            <v>Poultry Litter Transport</v>
          </cell>
          <cell r="E212">
            <v>0</v>
          </cell>
          <cell r="F212" t="str">
            <v>n/a</v>
          </cell>
          <cell r="G212">
            <v>125000</v>
          </cell>
          <cell r="H212">
            <v>0</v>
          </cell>
          <cell r="I212">
            <v>0</v>
          </cell>
          <cell r="J212">
            <v>125000</v>
          </cell>
          <cell r="K212">
            <v>0</v>
          </cell>
        </row>
        <row r="213">
          <cell r="A213" t="str">
            <v>WV</v>
          </cell>
          <cell r="B213" t="str">
            <v>ag</v>
          </cell>
          <cell r="C213">
            <v>22</v>
          </cell>
          <cell r="D213" t="str">
            <v>Poultry Litter Transport</v>
          </cell>
          <cell r="E213">
            <v>0</v>
          </cell>
          <cell r="F213" t="str">
            <v>n/a</v>
          </cell>
          <cell r="G213">
            <v>125000</v>
          </cell>
          <cell r="H213">
            <v>0</v>
          </cell>
          <cell r="I213">
            <v>0</v>
          </cell>
          <cell r="J213">
            <v>125000</v>
          </cell>
          <cell r="K213">
            <v>0</v>
          </cell>
        </row>
        <row r="214">
          <cell r="A214" t="str">
            <v>WV</v>
          </cell>
          <cell r="B214" t="str">
            <v>ag</v>
          </cell>
          <cell r="C214">
            <v>27</v>
          </cell>
          <cell r="D214" t="str">
            <v>Conservation Plans/SCWQP</v>
          </cell>
          <cell r="E214">
            <v>16041655.512854541</v>
          </cell>
          <cell r="F214">
            <v>2077467.7789345023</v>
          </cell>
          <cell r="G214">
            <v>1743658.2079189718</v>
          </cell>
          <cell r="H214">
            <v>0</v>
          </cell>
          <cell r="I214">
            <v>0</v>
          </cell>
          <cell r="J214">
            <v>1743658.2079189718</v>
          </cell>
          <cell r="K214">
            <v>0</v>
          </cell>
        </row>
        <row r="215">
          <cell r="A215" t="str">
            <v>WV</v>
          </cell>
          <cell r="B215" t="str">
            <v>ag</v>
          </cell>
          <cell r="C215">
            <v>29</v>
          </cell>
          <cell r="D215" t="str">
            <v>Total Cover Crops (All Types)</v>
          </cell>
          <cell r="E215">
            <v>0</v>
          </cell>
          <cell r="F215" t="str">
            <v>n/a</v>
          </cell>
          <cell r="G215">
            <v>194232.2516776683</v>
          </cell>
          <cell r="H215">
            <v>0</v>
          </cell>
          <cell r="I215">
            <v>0</v>
          </cell>
          <cell r="J215">
            <v>194232.2516776683</v>
          </cell>
          <cell r="K215">
            <v>0</v>
          </cell>
        </row>
        <row r="216">
          <cell r="A216" t="str">
            <v>WV</v>
          </cell>
          <cell r="B216" t="str">
            <v>ag</v>
          </cell>
          <cell r="C216">
            <v>32</v>
          </cell>
          <cell r="D216" t="str">
            <v>Total Pasture Grazing BMP (All Types)</v>
          </cell>
          <cell r="E216">
            <v>3122612.2008884298</v>
          </cell>
          <cell r="F216">
            <v>404392.56585800537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WV</v>
          </cell>
          <cell r="B217" t="str">
            <v>ag</v>
          </cell>
          <cell r="C217">
            <v>34</v>
          </cell>
          <cell r="D217" t="str">
            <v>Total Pasture Grazing BMP (All Types)</v>
          </cell>
          <cell r="E217">
            <v>39126069.465030424</v>
          </cell>
          <cell r="F217">
            <v>5067004.9961376982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WV</v>
          </cell>
          <cell r="B218" t="str">
            <v>ag</v>
          </cell>
          <cell r="C218">
            <v>37</v>
          </cell>
          <cell r="D218" t="str">
            <v>Animal Waste Management Systems (All Types)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WV</v>
          </cell>
          <cell r="B219" t="str">
            <v>forest</v>
          </cell>
          <cell r="C219">
            <v>63</v>
          </cell>
          <cell r="D219" t="str">
            <v>Forest Harvesting Practices</v>
          </cell>
          <cell r="E219">
            <v>0</v>
          </cell>
          <cell r="F219" t="str">
            <v>n/a</v>
          </cell>
          <cell r="G219">
            <v>11424000</v>
          </cell>
          <cell r="H219">
            <v>0</v>
          </cell>
          <cell r="I219">
            <v>0</v>
          </cell>
          <cell r="J219">
            <v>11424000</v>
          </cell>
          <cell r="K219">
            <v>0</v>
          </cell>
        </row>
        <row r="220">
          <cell r="A220" t="str">
            <v>WV</v>
          </cell>
          <cell r="B220" t="str">
            <v>urban</v>
          </cell>
          <cell r="C220">
            <v>1</v>
          </cell>
          <cell r="D220" t="str">
            <v>Forest Buffers</v>
          </cell>
          <cell r="E220">
            <v>6851424</v>
          </cell>
          <cell r="F220">
            <v>486125.36879891698</v>
          </cell>
          <cell r="G220">
            <v>86443.200000000012</v>
          </cell>
          <cell r="H220">
            <v>0</v>
          </cell>
          <cell r="I220">
            <v>0</v>
          </cell>
          <cell r="J220">
            <v>86443.200000000012</v>
          </cell>
          <cell r="K220">
            <v>0</v>
          </cell>
        </row>
        <row r="221">
          <cell r="A221" t="str">
            <v>WV</v>
          </cell>
          <cell r="B221" t="str">
            <v>urban</v>
          </cell>
          <cell r="C221">
            <v>3</v>
          </cell>
          <cell r="D221" t="str">
            <v>Forest Buffers</v>
          </cell>
          <cell r="E221">
            <v>2635297.5215999996</v>
          </cell>
          <cell r="F221">
            <v>186980.83487208965</v>
          </cell>
          <cell r="G221">
            <v>33249.080880000001</v>
          </cell>
          <cell r="H221">
            <v>0</v>
          </cell>
          <cell r="I221">
            <v>0</v>
          </cell>
          <cell r="J221">
            <v>33249.080880000001</v>
          </cell>
          <cell r="K221">
            <v>0</v>
          </cell>
        </row>
        <row r="222">
          <cell r="A222" t="str">
            <v>WV</v>
          </cell>
          <cell r="B222" t="str">
            <v>urban</v>
          </cell>
          <cell r="C222">
            <v>11</v>
          </cell>
          <cell r="D222" t="str">
            <v>Tree Planting</v>
          </cell>
          <cell r="E222">
            <v>4485793.6991999997</v>
          </cell>
          <cell r="F222">
            <v>318278.08589564124</v>
          </cell>
          <cell r="G222">
            <v>56596.46256</v>
          </cell>
          <cell r="H222">
            <v>0</v>
          </cell>
          <cell r="I222">
            <v>0</v>
          </cell>
          <cell r="J222">
            <v>56596.46256</v>
          </cell>
          <cell r="K222">
            <v>0</v>
          </cell>
        </row>
        <row r="223">
          <cell r="A223" t="str">
            <v>WV</v>
          </cell>
          <cell r="B223" t="str">
            <v>urban</v>
          </cell>
          <cell r="C223">
            <v>12</v>
          </cell>
          <cell r="D223" t="str">
            <v>Tree Planting</v>
          </cell>
          <cell r="E223">
            <v>1187964.7607999998</v>
          </cell>
          <cell r="F223">
            <v>84289.018963651513</v>
          </cell>
          <cell r="G223">
            <v>14988.34044</v>
          </cell>
          <cell r="H223">
            <v>0</v>
          </cell>
          <cell r="I223">
            <v>0</v>
          </cell>
          <cell r="J223">
            <v>14988.34044</v>
          </cell>
          <cell r="K223">
            <v>0</v>
          </cell>
        </row>
        <row r="224">
          <cell r="A224" t="str">
            <v>WV</v>
          </cell>
          <cell r="B224" t="str">
            <v>urban</v>
          </cell>
          <cell r="C224">
            <v>41</v>
          </cell>
          <cell r="D224" t="str">
            <v>Total Stormwater Management (All Types)</v>
          </cell>
          <cell r="E224">
            <v>62413725.009150125</v>
          </cell>
          <cell r="F224">
            <v>4428407.1585975839</v>
          </cell>
          <cell r="G224">
            <v>3120686.2504575062</v>
          </cell>
          <cell r="H224">
            <v>0</v>
          </cell>
          <cell r="I224">
            <v>0</v>
          </cell>
          <cell r="J224">
            <v>3120686.2504575062</v>
          </cell>
          <cell r="K224">
            <v>0</v>
          </cell>
        </row>
        <row r="225">
          <cell r="A225" t="str">
            <v>WV</v>
          </cell>
          <cell r="B225" t="str">
            <v>urban</v>
          </cell>
          <cell r="C225">
            <v>43</v>
          </cell>
          <cell r="D225" t="str">
            <v>Total Stormwater Management (All Types)</v>
          </cell>
          <cell r="E225">
            <v>12663539.582774529</v>
          </cell>
          <cell r="F225">
            <v>898509.25150391378</v>
          </cell>
          <cell r="G225">
            <v>633176.97913872648</v>
          </cell>
          <cell r="H225">
            <v>0</v>
          </cell>
          <cell r="I225">
            <v>0</v>
          </cell>
          <cell r="J225">
            <v>633176.97913872648</v>
          </cell>
          <cell r="K225">
            <v>0</v>
          </cell>
        </row>
        <row r="226">
          <cell r="A226" t="str">
            <v>WV</v>
          </cell>
          <cell r="B226" t="str">
            <v>urban</v>
          </cell>
          <cell r="C226">
            <v>44</v>
          </cell>
          <cell r="D226" t="str">
            <v>Total Stormwater Management (All Types)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WV</v>
          </cell>
          <cell r="B227" t="str">
            <v>urban</v>
          </cell>
          <cell r="C227">
            <v>45</v>
          </cell>
          <cell r="D227" t="str">
            <v>Total Stormwater Management (All Types)</v>
          </cell>
          <cell r="E227">
            <v>9256264.251570221</v>
          </cell>
          <cell r="F227">
            <v>656754.69405992166</v>
          </cell>
          <cell r="G227">
            <v>555375.85509421316</v>
          </cell>
          <cell r="H227">
            <v>0</v>
          </cell>
          <cell r="I227">
            <v>0</v>
          </cell>
          <cell r="J227">
            <v>555375.85509421316</v>
          </cell>
          <cell r="K227">
            <v>0</v>
          </cell>
        </row>
        <row r="228">
          <cell r="A228" t="str">
            <v>WV</v>
          </cell>
          <cell r="B228" t="str">
            <v>urban</v>
          </cell>
          <cell r="C228">
            <v>49</v>
          </cell>
          <cell r="D228" t="str">
            <v>Urban Stream Restoration</v>
          </cell>
          <cell r="E228">
            <v>34981305.609611794</v>
          </cell>
          <cell r="F228">
            <v>1916161.7243234147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WV</v>
          </cell>
          <cell r="B229" t="str">
            <v>urban</v>
          </cell>
          <cell r="C229">
            <v>50</v>
          </cell>
          <cell r="D229" t="str">
            <v>Erosion &amp; Sediment Control</v>
          </cell>
          <cell r="E229">
            <v>0</v>
          </cell>
          <cell r="F229" t="str">
            <v>n/a</v>
          </cell>
          <cell r="G229">
            <v>14101280.481409155</v>
          </cell>
          <cell r="H229">
            <v>0</v>
          </cell>
          <cell r="I229">
            <v>0</v>
          </cell>
          <cell r="J229">
            <v>14101280.481409155</v>
          </cell>
          <cell r="K229">
            <v>0</v>
          </cell>
        </row>
        <row r="230">
          <cell r="A230" t="str">
            <v>WV</v>
          </cell>
          <cell r="B230" t="str">
            <v>urban</v>
          </cell>
          <cell r="C230">
            <v>56</v>
          </cell>
          <cell r="D230" t="str">
            <v>Mixed Open Nutrient Management</v>
          </cell>
          <cell r="E230">
            <v>67518.008221409429</v>
          </cell>
          <cell r="F230">
            <v>24793.190885744338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WV</v>
          </cell>
          <cell r="B231" t="str">
            <v>urban</v>
          </cell>
          <cell r="C231">
            <v>51</v>
          </cell>
          <cell r="D231" t="str">
            <v>Urban Nutrient Management</v>
          </cell>
          <cell r="E231">
            <v>123109.21587742076</v>
          </cell>
          <cell r="F231">
            <v>45206.758455225725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WV</v>
          </cell>
          <cell r="B232" t="str">
            <v>septic</v>
          </cell>
          <cell r="C232">
            <v>64</v>
          </cell>
          <cell r="D232" t="str">
            <v>Septic Connections</v>
          </cell>
          <cell r="E232">
            <v>7816280.5054974295</v>
          </cell>
          <cell r="F232">
            <v>760894.69845481496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WV</v>
          </cell>
          <cell r="B233" t="str">
            <v>septic</v>
          </cell>
          <cell r="C233">
            <v>66</v>
          </cell>
          <cell r="D233" t="str">
            <v>Septic Pumping</v>
          </cell>
          <cell r="E233">
            <v>0</v>
          </cell>
          <cell r="F233" t="str">
            <v>n/a</v>
          </cell>
          <cell r="G233">
            <v>1697937.328372614</v>
          </cell>
          <cell r="H233">
            <v>0</v>
          </cell>
          <cell r="I233">
            <v>0</v>
          </cell>
          <cell r="J233">
            <v>1697937.328372614</v>
          </cell>
          <cell r="K233">
            <v>0</v>
          </cell>
        </row>
        <row r="234">
          <cell r="A234" t="str">
            <v>WV</v>
          </cell>
          <cell r="B234" t="str">
            <v>POTW</v>
          </cell>
          <cell r="C234">
            <v>67</v>
          </cell>
          <cell r="D234" t="str">
            <v>WWTP</v>
          </cell>
          <cell r="E234">
            <v>144718995</v>
          </cell>
          <cell r="F234">
            <v>7779536.3384294854</v>
          </cell>
          <cell r="G234">
            <v>2847000</v>
          </cell>
          <cell r="H234">
            <v>0</v>
          </cell>
          <cell r="I234">
            <v>0</v>
          </cell>
          <cell r="J234">
            <v>2847000</v>
          </cell>
          <cell r="K23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A11" t="str">
            <v>DE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aft Breakout of Costs"/>
      <sheetName val="Available Funding"/>
      <sheetName val="Septic Denite on new vs retro"/>
      <sheetName val="Pivot Main"/>
      <sheetName val="Cost Assembly"/>
      <sheetName val="DE"/>
      <sheetName val="DC"/>
      <sheetName val="MD"/>
      <sheetName val="NY"/>
      <sheetName val="PA"/>
      <sheetName val="VA TS3"/>
      <sheetName val="VA"/>
      <sheetName val="WV"/>
      <sheetName val="CBP unit costs"/>
      <sheetName val="DE acre calculation"/>
      <sheetName val="Practice Index"/>
      <sheetName val="WR (work-up)"/>
      <sheetName val="Draft_Breakout_of_Costs"/>
      <sheetName val="Available_Funding"/>
      <sheetName val="Septic_Denite_on_new_vs_retro"/>
      <sheetName val="Pivot_Main"/>
      <sheetName val="Cost_Assembly"/>
      <sheetName val="VA_TS3"/>
      <sheetName val="CBP_unit_costs"/>
      <sheetName val="DE_acre_calculation"/>
      <sheetName val="Practice_Index"/>
      <sheetName val="WR_(work-u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DE</v>
          </cell>
          <cell r="B11" t="str">
            <v>ag</v>
          </cell>
          <cell r="C11">
            <v>1</v>
          </cell>
          <cell r="D11" t="str">
            <v>Forest Buffers</v>
          </cell>
          <cell r="E11">
            <v>1003922.3922436988</v>
          </cell>
          <cell r="F11">
            <v>84095.145847774504</v>
          </cell>
          <cell r="G11">
            <v>12549.029903046234</v>
          </cell>
          <cell r="H11">
            <v>0</v>
          </cell>
          <cell r="I11">
            <v>346353.22532407608</v>
          </cell>
          <cell r="J11">
            <v>358902.25522712234</v>
          </cell>
          <cell r="K11">
            <v>0</v>
          </cell>
        </row>
        <row r="12">
          <cell r="A12" t="str">
            <v>DE</v>
          </cell>
          <cell r="B12" t="str">
            <v>ag</v>
          </cell>
          <cell r="C12">
            <v>7</v>
          </cell>
          <cell r="D12" t="str">
            <v>Wetland Restoration</v>
          </cell>
          <cell r="E12">
            <v>5452114.3148309523</v>
          </cell>
          <cell r="F12">
            <v>456704.97244287946</v>
          </cell>
          <cell r="G12">
            <v>16016.787058845337</v>
          </cell>
          <cell r="H12">
            <v>0</v>
          </cell>
          <cell r="I12">
            <v>442063.32282413129</v>
          </cell>
          <cell r="J12">
            <v>458080.10988297663</v>
          </cell>
          <cell r="K12">
            <v>0</v>
          </cell>
        </row>
        <row r="13">
          <cell r="A13" t="str">
            <v>DE</v>
          </cell>
          <cell r="B13" t="str">
            <v>ag</v>
          </cell>
          <cell r="C13">
            <v>9</v>
          </cell>
          <cell r="D13" t="str">
            <v>Land Retirement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DE</v>
          </cell>
          <cell r="B14" t="str">
            <v>ag</v>
          </cell>
          <cell r="C14">
            <v>5</v>
          </cell>
          <cell r="D14" t="str">
            <v>Grass Buffers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DE</v>
          </cell>
          <cell r="B15" t="str">
            <v>ag</v>
          </cell>
          <cell r="C15">
            <v>14</v>
          </cell>
          <cell r="D15" t="str">
            <v>Conservation-Tillage</v>
          </cell>
          <cell r="E15">
            <v>0</v>
          </cell>
          <cell r="F15">
            <v>0</v>
          </cell>
          <cell r="G15">
            <v>15861.885131939185</v>
          </cell>
          <cell r="H15">
            <v>0</v>
          </cell>
          <cell r="I15">
            <v>0</v>
          </cell>
          <cell r="J15">
            <v>15861.885131939185</v>
          </cell>
          <cell r="K15">
            <v>0</v>
          </cell>
        </row>
        <row r="16">
          <cell r="A16" t="str">
            <v>DE</v>
          </cell>
          <cell r="B16" t="str">
            <v>ag</v>
          </cell>
          <cell r="C16">
            <v>16</v>
          </cell>
          <cell r="D16" t="str">
            <v>Total Nutrient Management (All Types)</v>
          </cell>
          <cell r="E16">
            <v>918420.17525437754</v>
          </cell>
          <cell r="F16">
            <v>306140.05841812585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DE</v>
          </cell>
          <cell r="B17" t="str">
            <v>ag</v>
          </cell>
          <cell r="C17">
            <v>20</v>
          </cell>
          <cell r="D17" t="str">
            <v>32% Poultry Phytase</v>
          </cell>
          <cell r="E17">
            <v>900000</v>
          </cell>
          <cell r="F17">
            <v>105507.45594464366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DE</v>
          </cell>
          <cell r="B18" t="str">
            <v>ag</v>
          </cell>
          <cell r="C18">
            <v>69</v>
          </cell>
          <cell r="D18" t="str">
            <v>Poultry Litter Transport</v>
          </cell>
          <cell r="E18">
            <v>0</v>
          </cell>
          <cell r="F18">
            <v>0</v>
          </cell>
          <cell r="G18">
            <v>265711.5</v>
          </cell>
          <cell r="H18">
            <v>0</v>
          </cell>
          <cell r="I18">
            <v>0</v>
          </cell>
          <cell r="J18">
            <v>265711.5</v>
          </cell>
          <cell r="K18">
            <v>0</v>
          </cell>
        </row>
        <row r="19">
          <cell r="A19" t="str">
            <v>DE</v>
          </cell>
          <cell r="B19" t="str">
            <v>ag</v>
          </cell>
          <cell r="C19">
            <v>21</v>
          </cell>
          <cell r="D19" t="str">
            <v>Poultry Litter Transport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DE</v>
          </cell>
          <cell r="B20" t="str">
            <v>ag</v>
          </cell>
          <cell r="C20">
            <v>22</v>
          </cell>
          <cell r="D20" t="str">
            <v>Poultry Litter Transport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DE</v>
          </cell>
          <cell r="B21" t="str">
            <v>ag</v>
          </cell>
          <cell r="C21">
            <v>29</v>
          </cell>
          <cell r="D21" t="str">
            <v>Total Cover Crops (All Types)</v>
          </cell>
          <cell r="E21">
            <v>0</v>
          </cell>
          <cell r="F21">
            <v>0</v>
          </cell>
          <cell r="G21">
            <v>1194970.5773486332</v>
          </cell>
          <cell r="H21">
            <v>0</v>
          </cell>
          <cell r="I21">
            <v>0</v>
          </cell>
          <cell r="J21">
            <v>1194970.5773486332</v>
          </cell>
          <cell r="K21">
            <v>0</v>
          </cell>
        </row>
        <row r="22">
          <cell r="A22" t="str">
            <v>DE</v>
          </cell>
          <cell r="B22" t="str">
            <v>ag</v>
          </cell>
          <cell r="C22">
            <v>37</v>
          </cell>
          <cell r="D22" t="str">
            <v>Animal Waste Management Systems (All Types)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DE</v>
          </cell>
          <cell r="B23" t="str">
            <v>ag</v>
          </cell>
          <cell r="C23">
            <v>37</v>
          </cell>
          <cell r="D23" t="str">
            <v>Animal Waste Management Systems (All Types)</v>
          </cell>
          <cell r="E23">
            <v>540466.95366232528</v>
          </cell>
          <cell r="F23">
            <v>45273.06856116288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DE</v>
          </cell>
          <cell r="B24" t="str">
            <v>ag</v>
          </cell>
          <cell r="C24">
            <v>38</v>
          </cell>
          <cell r="D24" t="str">
            <v>DE Water Control Structures</v>
          </cell>
          <cell r="E24">
            <v>17439.431091826915</v>
          </cell>
          <cell r="F24">
            <v>2044.4333418006413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DE</v>
          </cell>
          <cell r="B25" t="str">
            <v>forest</v>
          </cell>
          <cell r="C25">
            <v>63</v>
          </cell>
          <cell r="D25" t="str">
            <v>Forest Harvesting Practices</v>
          </cell>
          <cell r="E25">
            <v>0</v>
          </cell>
          <cell r="F25">
            <v>0</v>
          </cell>
          <cell r="G25">
            <v>247884</v>
          </cell>
          <cell r="H25">
            <v>0</v>
          </cell>
          <cell r="I25">
            <v>0</v>
          </cell>
          <cell r="J25">
            <v>247884</v>
          </cell>
          <cell r="K25">
            <v>0</v>
          </cell>
        </row>
        <row r="26">
          <cell r="A26" t="str">
            <v>DE</v>
          </cell>
          <cell r="B26" t="str">
            <v>urban</v>
          </cell>
          <cell r="C26">
            <v>12</v>
          </cell>
          <cell r="D26" t="str">
            <v>Tree Planting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DE</v>
          </cell>
          <cell r="B27" t="str">
            <v>urban</v>
          </cell>
          <cell r="C27">
            <v>41</v>
          </cell>
          <cell r="D27" t="str">
            <v>Total Stormwater Management (All Types)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DE</v>
          </cell>
          <cell r="B28" t="str">
            <v>urban</v>
          </cell>
          <cell r="C28">
            <v>41</v>
          </cell>
          <cell r="D28" t="str">
            <v>Total Stormwater Management (All Types)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DE</v>
          </cell>
          <cell r="B29" t="str">
            <v>urban</v>
          </cell>
          <cell r="C29">
            <v>43</v>
          </cell>
          <cell r="D29" t="str">
            <v>Total Stormwater Management (All Types)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DE</v>
          </cell>
          <cell r="B30" t="str">
            <v>urban</v>
          </cell>
          <cell r="C30">
            <v>43</v>
          </cell>
          <cell r="D30" t="str">
            <v>Total Stormwater Management (All Types)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DE</v>
          </cell>
          <cell r="B31" t="str">
            <v>urban</v>
          </cell>
          <cell r="C31">
            <v>44</v>
          </cell>
          <cell r="D31" t="str">
            <v>Total Stormwater Management (All Types)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DE</v>
          </cell>
          <cell r="B32" t="str">
            <v>urban</v>
          </cell>
          <cell r="C32">
            <v>44</v>
          </cell>
          <cell r="D32" t="str">
            <v>Total Stormwater Management (All Types)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DE</v>
          </cell>
          <cell r="B33" t="str">
            <v>urban</v>
          </cell>
          <cell r="C33">
            <v>45</v>
          </cell>
          <cell r="D33" t="str">
            <v>Total Stormwater Management (All Types)</v>
          </cell>
          <cell r="E33">
            <v>18599019.181106333</v>
          </cell>
          <cell r="F33">
            <v>1068102.0749868392</v>
          </cell>
          <cell r="G33">
            <v>2231876.4190853713</v>
          </cell>
          <cell r="H33">
            <v>0</v>
          </cell>
          <cell r="I33">
            <v>0</v>
          </cell>
          <cell r="J33">
            <v>2231876.4190853713</v>
          </cell>
          <cell r="K33">
            <v>0</v>
          </cell>
        </row>
        <row r="34">
          <cell r="A34" t="str">
            <v>DE</v>
          </cell>
          <cell r="B34" t="str">
            <v>urban</v>
          </cell>
          <cell r="C34">
            <v>45</v>
          </cell>
          <cell r="D34" t="str">
            <v>Total Stormwater Management (All Types)</v>
          </cell>
          <cell r="E34">
            <v>5278511.0972212693</v>
          </cell>
          <cell r="F34">
            <v>303133.65456982813</v>
          </cell>
          <cell r="G34">
            <v>633419.66213660466</v>
          </cell>
          <cell r="H34">
            <v>0</v>
          </cell>
          <cell r="I34">
            <v>0</v>
          </cell>
          <cell r="J34">
            <v>633419.66213660466</v>
          </cell>
          <cell r="K34">
            <v>0</v>
          </cell>
        </row>
        <row r="35">
          <cell r="A35" t="str">
            <v>DE</v>
          </cell>
          <cell r="B35" t="str">
            <v>septic</v>
          </cell>
          <cell r="C35">
            <v>65</v>
          </cell>
          <cell r="D35" t="str">
            <v>Septic Denitrification</v>
          </cell>
          <cell r="E35">
            <v>252723817.85790995</v>
          </cell>
          <cell r="F35">
            <v>21169810.023331244</v>
          </cell>
          <cell r="G35">
            <v>19145743.777114391</v>
          </cell>
          <cell r="H35">
            <v>0</v>
          </cell>
          <cell r="I35">
            <v>0</v>
          </cell>
          <cell r="J35">
            <v>19145743.777114391</v>
          </cell>
          <cell r="K35">
            <v>0</v>
          </cell>
        </row>
        <row r="36">
          <cell r="A36" t="str">
            <v>DE</v>
          </cell>
          <cell r="B36" t="str">
            <v>septic</v>
          </cell>
          <cell r="C36">
            <v>66</v>
          </cell>
          <cell r="D36" t="str">
            <v>Septic Pumping</v>
          </cell>
          <cell r="E36">
            <v>0</v>
          </cell>
          <cell r="F36">
            <v>0</v>
          </cell>
          <cell r="G36">
            <v>1903127.9067826807</v>
          </cell>
          <cell r="H36">
            <v>0</v>
          </cell>
          <cell r="I36">
            <v>0</v>
          </cell>
          <cell r="J36">
            <v>1903127.9067826807</v>
          </cell>
          <cell r="K36">
            <v>0</v>
          </cell>
        </row>
        <row r="37">
          <cell r="A37" t="str">
            <v>DE</v>
          </cell>
          <cell r="B37" t="str">
            <v>septic</v>
          </cell>
          <cell r="C37">
            <v>64</v>
          </cell>
          <cell r="D37" t="str">
            <v>Septic Connections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DE</v>
          </cell>
          <cell r="B38" t="str">
            <v>POTW</v>
          </cell>
          <cell r="C38">
            <v>67</v>
          </cell>
          <cell r="D38" t="str">
            <v>WWTP</v>
          </cell>
          <cell r="E38">
            <v>19437800</v>
          </cell>
          <cell r="F38">
            <v>1306525.481126229</v>
          </cell>
          <cell r="G38">
            <v>511520</v>
          </cell>
          <cell r="H38">
            <v>0</v>
          </cell>
          <cell r="I38">
            <v>0</v>
          </cell>
          <cell r="J38">
            <v>511520</v>
          </cell>
          <cell r="K38">
            <v>0</v>
          </cell>
        </row>
        <row r="39">
          <cell r="A39" t="str">
            <v>DC</v>
          </cell>
          <cell r="B39" t="str">
            <v>urban</v>
          </cell>
          <cell r="C39">
            <v>42</v>
          </cell>
          <cell r="D39" t="str">
            <v>Total Stormwater Management (All Types)</v>
          </cell>
          <cell r="E39">
            <v>490820618.87052339</v>
          </cell>
          <cell r="F39">
            <v>34824929.00199227</v>
          </cell>
          <cell r="G39">
            <v>17529307.816804405</v>
          </cell>
          <cell r="H39" t="str">
            <v>n/a</v>
          </cell>
          <cell r="I39" t="str">
            <v>n/a</v>
          </cell>
          <cell r="J39">
            <v>17529307.816804405</v>
          </cell>
          <cell r="K39" t="str">
            <v>n/a</v>
          </cell>
        </row>
        <row r="40">
          <cell r="A40" t="str">
            <v>DC</v>
          </cell>
          <cell r="B40" t="str">
            <v>urban</v>
          </cell>
          <cell r="C40">
            <v>43</v>
          </cell>
          <cell r="D40" t="str">
            <v>Total Stormwater Management (All Types)</v>
          </cell>
          <cell r="E40">
            <v>0</v>
          </cell>
          <cell r="F40">
            <v>0</v>
          </cell>
          <cell r="G40">
            <v>0</v>
          </cell>
          <cell r="H40" t="str">
            <v>n/a</v>
          </cell>
          <cell r="I40" t="str">
            <v>n/a</v>
          </cell>
          <cell r="J40">
            <v>0</v>
          </cell>
          <cell r="K40" t="str">
            <v>n/a</v>
          </cell>
        </row>
        <row r="41">
          <cell r="A41" t="str">
            <v>DC</v>
          </cell>
          <cell r="B41" t="str">
            <v>urban</v>
          </cell>
          <cell r="C41">
            <v>45</v>
          </cell>
          <cell r="D41" t="str">
            <v>Total Stormwater Management (All Types)</v>
          </cell>
          <cell r="E41">
            <v>714860098.73760331</v>
          </cell>
          <cell r="F41">
            <v>50721080.630602866</v>
          </cell>
          <cell r="G41">
            <v>42174637.093663909</v>
          </cell>
          <cell r="H41" t="str">
            <v>n/a</v>
          </cell>
          <cell r="I41" t="str">
            <v>n/a</v>
          </cell>
          <cell r="J41">
            <v>42174637.093663909</v>
          </cell>
          <cell r="K41" t="str">
            <v>n/a</v>
          </cell>
        </row>
        <row r="42">
          <cell r="A42" t="str">
            <v>DC</v>
          </cell>
          <cell r="B42" t="str">
            <v>urban</v>
          </cell>
          <cell r="C42">
            <v>44</v>
          </cell>
          <cell r="D42" t="str">
            <v>Total Stormwater Management (All Types)</v>
          </cell>
          <cell r="E42">
            <v>64757698.989898987</v>
          </cell>
          <cell r="F42">
            <v>8386418.2834278522</v>
          </cell>
          <cell r="G42">
            <v>0</v>
          </cell>
          <cell r="H42" t="str">
            <v>n/a</v>
          </cell>
          <cell r="I42" t="str">
            <v>n/a</v>
          </cell>
          <cell r="J42">
            <v>0</v>
          </cell>
          <cell r="K42" t="str">
            <v>n/a</v>
          </cell>
        </row>
        <row r="43">
          <cell r="A43" t="str">
            <v>DC</v>
          </cell>
          <cell r="B43" t="str">
            <v>urban</v>
          </cell>
          <cell r="C43">
            <v>41</v>
          </cell>
          <cell r="D43" t="str">
            <v>Total Stormwater Management (All Types)</v>
          </cell>
          <cell r="E43">
            <v>7408651.8573002806</v>
          </cell>
          <cell r="F43">
            <v>525662.05454995634</v>
          </cell>
          <cell r="G43">
            <v>0</v>
          </cell>
          <cell r="H43" t="str">
            <v>n/a</v>
          </cell>
          <cell r="I43" t="str">
            <v>n/a</v>
          </cell>
          <cell r="J43">
            <v>0</v>
          </cell>
          <cell r="K43" t="str">
            <v>n/a</v>
          </cell>
        </row>
        <row r="44">
          <cell r="A44" t="str">
            <v>DC</v>
          </cell>
          <cell r="B44" t="str">
            <v>urban</v>
          </cell>
          <cell r="C44">
            <v>49</v>
          </cell>
          <cell r="D44" t="str">
            <v>Urban Stream Restoration</v>
          </cell>
          <cell r="E44">
            <v>11935337.094981916</v>
          </cell>
          <cell r="F44">
            <v>653778.80298492289</v>
          </cell>
          <cell r="G44">
            <v>0</v>
          </cell>
          <cell r="H44" t="str">
            <v>n/a</v>
          </cell>
          <cell r="I44" t="str">
            <v>n/a</v>
          </cell>
          <cell r="J44">
            <v>0</v>
          </cell>
          <cell r="K44" t="str">
            <v>n/a</v>
          </cell>
        </row>
        <row r="45">
          <cell r="A45" t="str">
            <v>DC</v>
          </cell>
          <cell r="B45" t="str">
            <v>urban</v>
          </cell>
          <cell r="C45">
            <v>3</v>
          </cell>
          <cell r="D45" t="str">
            <v>Forest Buffers</v>
          </cell>
          <cell r="E45">
            <v>2182.7999999999997</v>
          </cell>
          <cell r="F45">
            <v>154.87502379275838</v>
          </cell>
          <cell r="G45">
            <v>27.540000000000003</v>
          </cell>
          <cell r="H45" t="str">
            <v>n/a</v>
          </cell>
          <cell r="I45" t="str">
            <v>n/a</v>
          </cell>
          <cell r="J45">
            <v>27.540000000000003</v>
          </cell>
          <cell r="K45" t="str">
            <v>n/a</v>
          </cell>
        </row>
        <row r="46">
          <cell r="A46" t="str">
            <v>DC</v>
          </cell>
          <cell r="B46" t="str">
            <v>urban</v>
          </cell>
          <cell r="C46">
            <v>50</v>
          </cell>
          <cell r="D46" t="str">
            <v>Erosion &amp; Sediment Control</v>
          </cell>
          <cell r="E46">
            <v>0</v>
          </cell>
          <cell r="F46" t="str">
            <v>n/a</v>
          </cell>
          <cell r="G46">
            <v>664929.60510799312</v>
          </cell>
          <cell r="H46" t="str">
            <v>n/a</v>
          </cell>
          <cell r="I46" t="str">
            <v>n/a</v>
          </cell>
          <cell r="J46">
            <v>664929.60510799312</v>
          </cell>
          <cell r="K46" t="str">
            <v>n/a</v>
          </cell>
        </row>
        <row r="47">
          <cell r="A47" t="str">
            <v>DC</v>
          </cell>
          <cell r="B47" t="str">
            <v>urban</v>
          </cell>
          <cell r="C47">
            <v>70</v>
          </cell>
          <cell r="D47" t="str">
            <v>Impervious Surface Reduction</v>
          </cell>
          <cell r="E47">
            <v>64.794135267223723</v>
          </cell>
          <cell r="F47" t="str">
            <v>n/a</v>
          </cell>
          <cell r="G47">
            <v>0</v>
          </cell>
          <cell r="H47" t="str">
            <v>n/a</v>
          </cell>
          <cell r="I47" t="str">
            <v>n/a</v>
          </cell>
          <cell r="J47">
            <v>0</v>
          </cell>
          <cell r="K47" t="str">
            <v>n/a</v>
          </cell>
        </row>
        <row r="48">
          <cell r="A48" t="str">
            <v>DC</v>
          </cell>
          <cell r="B48" t="str">
            <v>POTW</v>
          </cell>
          <cell r="C48">
            <v>67</v>
          </cell>
          <cell r="D48" t="str">
            <v>WWTP</v>
          </cell>
          <cell r="E48">
            <v>1663000000</v>
          </cell>
          <cell r="F48">
            <v>0</v>
          </cell>
          <cell r="G48">
            <v>9400000</v>
          </cell>
          <cell r="H48">
            <v>0</v>
          </cell>
          <cell r="I48">
            <v>0</v>
          </cell>
          <cell r="J48">
            <v>9400000</v>
          </cell>
          <cell r="K48">
            <v>0</v>
          </cell>
        </row>
        <row r="49">
          <cell r="A49" t="str">
            <v>DC</v>
          </cell>
          <cell r="B49" t="str">
            <v>POTW</v>
          </cell>
          <cell r="C49">
            <v>67</v>
          </cell>
          <cell r="D49" t="str">
            <v>WWTP</v>
          </cell>
          <cell r="E49">
            <v>1265000000</v>
          </cell>
          <cell r="F49">
            <v>0</v>
          </cell>
          <cell r="G49">
            <v>13360000</v>
          </cell>
          <cell r="H49">
            <v>0</v>
          </cell>
          <cell r="I49">
            <v>0</v>
          </cell>
          <cell r="J49">
            <v>13360000</v>
          </cell>
          <cell r="K49">
            <v>0</v>
          </cell>
        </row>
        <row r="50">
          <cell r="A50" t="str">
            <v>DC</v>
          </cell>
          <cell r="B50" t="str">
            <v>POTW</v>
          </cell>
          <cell r="C50">
            <v>67</v>
          </cell>
          <cell r="D50" t="str">
            <v>WWTP</v>
          </cell>
          <cell r="E50">
            <v>100000000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MD</v>
          </cell>
          <cell r="B51" t="str">
            <v>ag</v>
          </cell>
          <cell r="C51">
            <v>27</v>
          </cell>
          <cell r="D51" t="str">
            <v>Conservation Plans/SCWQP</v>
          </cell>
          <cell r="E51">
            <v>141764349.99999997</v>
          </cell>
          <cell r="F51">
            <v>18359131.892004237</v>
          </cell>
          <cell r="G51">
            <v>6075615</v>
          </cell>
          <cell r="H51">
            <v>0</v>
          </cell>
          <cell r="I51">
            <v>0</v>
          </cell>
          <cell r="J51">
            <v>6075615</v>
          </cell>
          <cell r="K51">
            <v>0</v>
          </cell>
        </row>
        <row r="52">
          <cell r="A52" t="str">
            <v>MD</v>
          </cell>
          <cell r="B52" t="str">
            <v>ag</v>
          </cell>
          <cell r="C52">
            <v>14</v>
          </cell>
          <cell r="D52" t="str">
            <v>Conservation-Tillage</v>
          </cell>
          <cell r="E52">
            <v>97653032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MD</v>
          </cell>
          <cell r="B53" t="str">
            <v>ag</v>
          </cell>
          <cell r="C53">
            <v>29</v>
          </cell>
          <cell r="D53" t="str">
            <v>Total Cover Crops (All Types)</v>
          </cell>
          <cell r="E53">
            <v>0</v>
          </cell>
          <cell r="F53">
            <v>0</v>
          </cell>
          <cell r="G53">
            <v>16200000</v>
          </cell>
          <cell r="H53">
            <v>7800000</v>
          </cell>
          <cell r="I53">
            <v>0</v>
          </cell>
          <cell r="J53">
            <v>24000000</v>
          </cell>
          <cell r="K53">
            <v>0</v>
          </cell>
        </row>
        <row r="54">
          <cell r="A54" t="str">
            <v>MD</v>
          </cell>
          <cell r="B54" t="str">
            <v>ag</v>
          </cell>
          <cell r="C54">
            <v>29</v>
          </cell>
          <cell r="D54" t="str">
            <v>Total Cover Crops (All Types)</v>
          </cell>
          <cell r="E54">
            <v>0</v>
          </cell>
          <cell r="F54">
            <v>0</v>
          </cell>
          <cell r="G54">
            <v>3000000</v>
          </cell>
          <cell r="H54">
            <v>0</v>
          </cell>
          <cell r="I54">
            <v>0</v>
          </cell>
          <cell r="J54">
            <v>3000000</v>
          </cell>
          <cell r="K54">
            <v>0</v>
          </cell>
        </row>
        <row r="55">
          <cell r="A55" t="str">
            <v>MD</v>
          </cell>
          <cell r="B55" t="str">
            <v>ag</v>
          </cell>
          <cell r="C55">
            <v>13</v>
          </cell>
          <cell r="D55" t="str">
            <v>Carbon Sequestration / Alternative Crops</v>
          </cell>
          <cell r="E55">
            <v>0</v>
          </cell>
          <cell r="F55">
            <v>0</v>
          </cell>
          <cell r="G55">
            <v>1250000</v>
          </cell>
          <cell r="H55">
            <v>0</v>
          </cell>
          <cell r="I55">
            <v>0</v>
          </cell>
          <cell r="J55">
            <v>1250000</v>
          </cell>
          <cell r="K55">
            <v>0</v>
          </cell>
        </row>
        <row r="56">
          <cell r="A56" t="str">
            <v>MD</v>
          </cell>
          <cell r="B56" t="str">
            <v>ag</v>
          </cell>
          <cell r="C56">
            <v>37</v>
          </cell>
          <cell r="D56" t="str">
            <v>Animal Waste Management Systems (All Types)</v>
          </cell>
          <cell r="E56">
            <v>64549528</v>
          </cell>
          <cell r="F56">
            <v>6218849.191616971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MD</v>
          </cell>
          <cell r="B57" t="str">
            <v>ag</v>
          </cell>
          <cell r="C57">
            <v>37</v>
          </cell>
          <cell r="D57" t="str">
            <v>Animal Waste Management Systems (All Types)</v>
          </cell>
          <cell r="E57">
            <v>5671551</v>
          </cell>
          <cell r="F57">
            <v>546410.19763249741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MD</v>
          </cell>
          <cell r="B58" t="str">
            <v>ag</v>
          </cell>
          <cell r="C58">
            <v>37</v>
          </cell>
          <cell r="D58" t="str">
            <v>Animal Waste Management Systems (All Types)</v>
          </cell>
          <cell r="E58">
            <v>2992592</v>
          </cell>
          <cell r="F58">
            <v>288313.1591611238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MD</v>
          </cell>
          <cell r="B59" t="str">
            <v>ag</v>
          </cell>
          <cell r="C59">
            <v>16</v>
          </cell>
          <cell r="D59" t="str">
            <v>Total Nutrient Management (All Types)</v>
          </cell>
          <cell r="E59">
            <v>10789142.4</v>
          </cell>
          <cell r="F59">
            <v>1904317.3240444076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MD</v>
          </cell>
          <cell r="B60" t="str">
            <v>ag</v>
          </cell>
          <cell r="C60">
            <v>18</v>
          </cell>
          <cell r="D60" t="str">
            <v>Total Nutrient Management (All Types)</v>
          </cell>
          <cell r="E60">
            <v>0</v>
          </cell>
          <cell r="F60">
            <v>0</v>
          </cell>
          <cell r="G60">
            <v>4200000</v>
          </cell>
          <cell r="H60">
            <v>0</v>
          </cell>
          <cell r="I60">
            <v>0</v>
          </cell>
          <cell r="J60">
            <v>4200000</v>
          </cell>
          <cell r="K60">
            <v>0</v>
          </cell>
        </row>
        <row r="61">
          <cell r="A61" t="str">
            <v>MD</v>
          </cell>
          <cell r="B61" t="str">
            <v>ag</v>
          </cell>
          <cell r="C61">
            <v>32</v>
          </cell>
          <cell r="D61" t="str">
            <v>Total Pasture Grazing BMP (All Types)</v>
          </cell>
          <cell r="E61">
            <v>7311600</v>
          </cell>
          <cell r="F61">
            <v>946885.65031743306</v>
          </cell>
          <cell r="G61">
            <v>284340.00000000006</v>
          </cell>
          <cell r="H61">
            <v>0</v>
          </cell>
          <cell r="I61">
            <v>0</v>
          </cell>
          <cell r="J61">
            <v>284340.00000000006</v>
          </cell>
          <cell r="K61">
            <v>0</v>
          </cell>
        </row>
        <row r="62">
          <cell r="A62" t="str">
            <v>MD</v>
          </cell>
          <cell r="B62" t="str">
            <v>ag</v>
          </cell>
          <cell r="C62">
            <v>33</v>
          </cell>
          <cell r="D62" t="str">
            <v>Total Pasture Grazing BMP (All Types)</v>
          </cell>
          <cell r="E62">
            <v>1663315.2</v>
          </cell>
          <cell r="F62">
            <v>215406.92800958356</v>
          </cell>
          <cell r="G62">
            <v>64684.480000000003</v>
          </cell>
          <cell r="H62">
            <v>0</v>
          </cell>
          <cell r="I62">
            <v>0</v>
          </cell>
          <cell r="J62">
            <v>64684.480000000003</v>
          </cell>
          <cell r="K62">
            <v>0</v>
          </cell>
        </row>
        <row r="63">
          <cell r="A63" t="str">
            <v>MD</v>
          </cell>
          <cell r="B63" t="str">
            <v>ag</v>
          </cell>
          <cell r="C63">
            <v>9</v>
          </cell>
          <cell r="D63" t="str">
            <v>Land Retirement</v>
          </cell>
          <cell r="E63">
            <v>1184787</v>
          </cell>
          <cell r="F63">
            <v>153435.33685959852</v>
          </cell>
          <cell r="G63">
            <v>126377.27999999998</v>
          </cell>
          <cell r="H63">
            <v>0</v>
          </cell>
          <cell r="I63">
            <v>1974645</v>
          </cell>
          <cell r="J63">
            <v>2101022.2799999998</v>
          </cell>
          <cell r="K63">
            <v>0</v>
          </cell>
        </row>
        <row r="64">
          <cell r="A64" t="str">
            <v>MD</v>
          </cell>
          <cell r="B64" t="str">
            <v>ag</v>
          </cell>
          <cell r="C64">
            <v>1</v>
          </cell>
          <cell r="D64" t="str">
            <v>Forest Buffers</v>
          </cell>
          <cell r="E64">
            <v>19130000</v>
          </cell>
          <cell r="F64">
            <v>1357320.5081342626</v>
          </cell>
          <cell r="G64">
            <v>765200</v>
          </cell>
          <cell r="H64">
            <v>0</v>
          </cell>
          <cell r="I64">
            <v>0</v>
          </cell>
          <cell r="J64">
            <v>765200</v>
          </cell>
          <cell r="K64">
            <v>0</v>
          </cell>
        </row>
        <row r="65">
          <cell r="A65" t="str">
            <v>MD</v>
          </cell>
          <cell r="B65" t="str">
            <v>ag</v>
          </cell>
          <cell r="C65">
            <v>5</v>
          </cell>
          <cell r="D65" t="str">
            <v>Grass Buffers</v>
          </cell>
          <cell r="E65">
            <v>8029280</v>
          </cell>
          <cell r="F65">
            <v>1039828.4936786421</v>
          </cell>
          <cell r="G65">
            <v>321171.20000000001</v>
          </cell>
          <cell r="H65">
            <v>0</v>
          </cell>
          <cell r="I65">
            <v>0</v>
          </cell>
          <cell r="J65">
            <v>321171.20000000001</v>
          </cell>
          <cell r="K65">
            <v>0</v>
          </cell>
        </row>
        <row r="66">
          <cell r="A66" t="str">
            <v>MD</v>
          </cell>
          <cell r="B66" t="str">
            <v>ag</v>
          </cell>
          <cell r="C66">
            <v>10</v>
          </cell>
          <cell r="D66" t="str">
            <v>Tree Planting</v>
          </cell>
          <cell r="E66">
            <v>2650650.2459999961</v>
          </cell>
          <cell r="F66">
            <v>188070.14839450718</v>
          </cell>
          <cell r="G66">
            <v>106026.00983999985</v>
          </cell>
          <cell r="H66">
            <v>0</v>
          </cell>
          <cell r="I66">
            <v>0</v>
          </cell>
          <cell r="J66">
            <v>106026.00983999985</v>
          </cell>
          <cell r="K66">
            <v>0</v>
          </cell>
        </row>
        <row r="67">
          <cell r="A67" t="str">
            <v>MD</v>
          </cell>
          <cell r="B67" t="str">
            <v>ag</v>
          </cell>
          <cell r="C67">
            <v>7</v>
          </cell>
          <cell r="D67" t="str">
            <v>Wetland Restoration</v>
          </cell>
          <cell r="E67">
            <v>14904747</v>
          </cell>
          <cell r="F67">
            <v>969575.18185844715</v>
          </cell>
          <cell r="G67">
            <v>1708980</v>
          </cell>
          <cell r="H67">
            <v>0</v>
          </cell>
          <cell r="I67">
            <v>0</v>
          </cell>
          <cell r="J67">
            <v>1708980</v>
          </cell>
          <cell r="K67">
            <v>27819753</v>
          </cell>
        </row>
        <row r="68">
          <cell r="A68" t="str">
            <v>MD</v>
          </cell>
          <cell r="B68" t="str">
            <v>ag</v>
          </cell>
          <cell r="C68">
            <v>55</v>
          </cell>
          <cell r="D68" t="str">
            <v>Horse Pasture Management</v>
          </cell>
          <cell r="E68">
            <v>30391680</v>
          </cell>
          <cell r="F68">
            <v>2928003.9754881193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MD</v>
          </cell>
          <cell r="B69" t="str">
            <v>ag</v>
          </cell>
          <cell r="C69">
            <v>21</v>
          </cell>
          <cell r="D69" t="str">
            <v>Poultry Litter Transport</v>
          </cell>
          <cell r="E69">
            <v>0</v>
          </cell>
          <cell r="F69">
            <v>0</v>
          </cell>
          <cell r="G69">
            <v>1400000</v>
          </cell>
          <cell r="H69">
            <v>0</v>
          </cell>
          <cell r="I69">
            <v>0</v>
          </cell>
          <cell r="J69">
            <v>1400000</v>
          </cell>
          <cell r="K69">
            <v>0</v>
          </cell>
        </row>
        <row r="70">
          <cell r="A70" t="str">
            <v>MD</v>
          </cell>
          <cell r="B70" t="str">
            <v>ag</v>
          </cell>
          <cell r="C70">
            <v>26</v>
          </cell>
          <cell r="D70" t="str">
            <v>Ammonia Emmission Reduction</v>
          </cell>
          <cell r="E70">
            <v>8880000</v>
          </cell>
          <cell r="F70">
            <v>855519.51397008984</v>
          </cell>
          <cell r="G70">
            <v>740000</v>
          </cell>
          <cell r="H70">
            <v>0</v>
          </cell>
          <cell r="I70">
            <v>0</v>
          </cell>
          <cell r="J70">
            <v>740000</v>
          </cell>
          <cell r="K70">
            <v>0</v>
          </cell>
        </row>
        <row r="71">
          <cell r="A71" t="str">
            <v>MD</v>
          </cell>
          <cell r="B71" t="str">
            <v>ag</v>
          </cell>
          <cell r="C71">
            <v>20</v>
          </cell>
          <cell r="D71" t="str">
            <v>32% Poultry Phytase</v>
          </cell>
          <cell r="E71">
            <v>0</v>
          </cell>
          <cell r="F71">
            <v>0</v>
          </cell>
          <cell r="G71">
            <v>1000000</v>
          </cell>
          <cell r="H71">
            <v>0</v>
          </cell>
          <cell r="I71">
            <v>0</v>
          </cell>
          <cell r="J71">
            <v>1000000</v>
          </cell>
          <cell r="K71">
            <v>0</v>
          </cell>
        </row>
        <row r="72">
          <cell r="A72" t="str">
            <v>MD</v>
          </cell>
          <cell r="B72" t="str">
            <v>ag</v>
          </cell>
          <cell r="C72">
            <v>68</v>
          </cell>
          <cell r="D72" t="str">
            <v>Oyster Aquaculture</v>
          </cell>
          <cell r="E72">
            <v>1510000</v>
          </cell>
          <cell r="F72" t="str">
            <v>?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MD</v>
          </cell>
          <cell r="B73" t="str">
            <v>urban</v>
          </cell>
          <cell r="C73">
            <v>48</v>
          </cell>
          <cell r="D73" t="str">
            <v>Total Stormwater Management (All Types)</v>
          </cell>
          <cell r="E73">
            <v>260732500</v>
          </cell>
          <cell r="F73">
            <v>20921850.364696924</v>
          </cell>
          <cell r="G73">
            <v>13036625</v>
          </cell>
          <cell r="H73">
            <v>0</v>
          </cell>
          <cell r="I73">
            <v>0</v>
          </cell>
          <cell r="J73">
            <v>13036625</v>
          </cell>
          <cell r="K73">
            <v>0</v>
          </cell>
        </row>
        <row r="74">
          <cell r="A74" t="str">
            <v>MD</v>
          </cell>
          <cell r="B74" t="str">
            <v>urban</v>
          </cell>
          <cell r="C74">
            <v>46</v>
          </cell>
          <cell r="D74" t="str">
            <v>Total Stormwater Management (All Types)</v>
          </cell>
          <cell r="E74">
            <v>412454000</v>
          </cell>
          <cell r="F74">
            <v>33096376.057149395</v>
          </cell>
          <cell r="G74">
            <v>20622700</v>
          </cell>
          <cell r="H74">
            <v>0</v>
          </cell>
          <cell r="I74">
            <v>0</v>
          </cell>
          <cell r="J74">
            <v>20622700</v>
          </cell>
          <cell r="K74">
            <v>0</v>
          </cell>
        </row>
        <row r="75">
          <cell r="A75" t="str">
            <v>MD</v>
          </cell>
          <cell r="B75" t="str">
            <v>urban</v>
          </cell>
          <cell r="C75">
            <v>48</v>
          </cell>
          <cell r="D75" t="str">
            <v>Total Stormwater Management (All Types)</v>
          </cell>
          <cell r="E75">
            <v>1181988500</v>
          </cell>
          <cell r="F75">
            <v>94845815.269644454</v>
          </cell>
          <cell r="G75">
            <v>59099425</v>
          </cell>
          <cell r="H75">
            <v>0</v>
          </cell>
          <cell r="I75">
            <v>0</v>
          </cell>
          <cell r="J75">
            <v>59099425</v>
          </cell>
          <cell r="K75">
            <v>0</v>
          </cell>
        </row>
        <row r="76">
          <cell r="A76" t="str">
            <v>MD</v>
          </cell>
          <cell r="B76" t="str">
            <v>urban</v>
          </cell>
          <cell r="C76">
            <v>50</v>
          </cell>
          <cell r="D76" t="str">
            <v>Erosion &amp; Sediment Control</v>
          </cell>
          <cell r="E76">
            <v>0</v>
          </cell>
          <cell r="F76">
            <v>0</v>
          </cell>
          <cell r="G76">
            <v>353423000</v>
          </cell>
          <cell r="H76">
            <v>0</v>
          </cell>
          <cell r="I76">
            <v>0</v>
          </cell>
          <cell r="J76">
            <v>353423000</v>
          </cell>
          <cell r="K76">
            <v>0</v>
          </cell>
        </row>
        <row r="77">
          <cell r="A77" t="str">
            <v>MD</v>
          </cell>
          <cell r="B77" t="str">
            <v>urban</v>
          </cell>
          <cell r="C77">
            <v>51</v>
          </cell>
          <cell r="D77" t="str">
            <v>Urban Nutrient Management</v>
          </cell>
          <cell r="E77">
            <v>12171058.613333333</v>
          </cell>
          <cell r="F77">
            <v>1675993.8612918309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MD</v>
          </cell>
          <cell r="B78" t="str">
            <v>urban</v>
          </cell>
          <cell r="C78">
            <v>56</v>
          </cell>
          <cell r="D78" t="str">
            <v>Mixed Open Nutrient Management</v>
          </cell>
          <cell r="E78">
            <v>12013931.653333334</v>
          </cell>
          <cell r="F78">
            <v>1654356.9742494042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MD</v>
          </cell>
          <cell r="B79" t="str">
            <v>urban</v>
          </cell>
          <cell r="C79">
            <v>3</v>
          </cell>
          <cell r="D79" t="str">
            <v>Forest Buffers</v>
          </cell>
          <cell r="E79">
            <v>1245600</v>
          </cell>
          <cell r="F79">
            <v>88378.380811920404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MD</v>
          </cell>
          <cell r="B80" t="str">
            <v>urban</v>
          </cell>
          <cell r="C80">
            <v>11</v>
          </cell>
          <cell r="D80" t="str">
            <v>Tree Planting</v>
          </cell>
          <cell r="E80">
            <v>8899308</v>
          </cell>
          <cell r="F80">
            <v>631427.7708626925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MD</v>
          </cell>
          <cell r="B81" t="str">
            <v>urban</v>
          </cell>
          <cell r="C81">
            <v>12</v>
          </cell>
          <cell r="D81" t="str">
            <v>Tree Planting</v>
          </cell>
          <cell r="E81">
            <v>45258840</v>
          </cell>
          <cell r="F81">
            <v>3211225.9125126656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MD</v>
          </cell>
          <cell r="B82" t="str">
            <v>urban</v>
          </cell>
          <cell r="C82">
            <v>49</v>
          </cell>
          <cell r="D82" t="str">
            <v>Urban Stream Restoration</v>
          </cell>
          <cell r="E82">
            <v>63887264</v>
          </cell>
          <cell r="F82">
            <v>4532958.3709246097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MD</v>
          </cell>
          <cell r="B83" t="str">
            <v>septic</v>
          </cell>
          <cell r="C83">
            <v>53</v>
          </cell>
          <cell r="D83" t="str">
            <v>Urban Growth Reduction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MD</v>
          </cell>
          <cell r="B84" t="str">
            <v>septic</v>
          </cell>
          <cell r="C84">
            <v>65</v>
          </cell>
          <cell r="D84" t="str">
            <v>Septic Denitrification</v>
          </cell>
          <cell r="E84">
            <v>2609227500</v>
          </cell>
          <cell r="F84">
            <v>254001551.04671016</v>
          </cell>
          <cell r="G84">
            <v>104369100</v>
          </cell>
          <cell r="H84">
            <v>0</v>
          </cell>
          <cell r="I84">
            <v>0</v>
          </cell>
          <cell r="J84">
            <v>104369100</v>
          </cell>
          <cell r="K84">
            <v>0</v>
          </cell>
        </row>
        <row r="85">
          <cell r="A85" t="str">
            <v>MD</v>
          </cell>
          <cell r="B85" t="str">
            <v>septic</v>
          </cell>
          <cell r="C85">
            <v>64</v>
          </cell>
          <cell r="D85" t="str">
            <v>Septic Connections</v>
          </cell>
          <cell r="E85">
            <v>53690000</v>
          </cell>
          <cell r="F85">
            <v>5226582.6861390471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MD</v>
          </cell>
          <cell r="B86" t="str">
            <v>POTW</v>
          </cell>
          <cell r="C86">
            <v>67</v>
          </cell>
          <cell r="D86" t="str">
            <v>WWTP</v>
          </cell>
          <cell r="E86">
            <v>1069404000</v>
          </cell>
          <cell r="F86">
            <v>66670301.418282226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MD</v>
          </cell>
          <cell r="B87" t="str">
            <v>erosion</v>
          </cell>
          <cell r="C87">
            <v>71</v>
          </cell>
          <cell r="D87" t="str">
            <v>Shore Erosion Control (All Types)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NY</v>
          </cell>
          <cell r="B88" t="str">
            <v>ag</v>
          </cell>
          <cell r="C88">
            <v>1</v>
          </cell>
          <cell r="D88" t="str">
            <v>Forest Buffers</v>
          </cell>
          <cell r="E88">
            <v>2323900</v>
          </cell>
          <cell r="F88">
            <v>164886.41551767971</v>
          </cell>
          <cell r="G88">
            <v>68000</v>
          </cell>
          <cell r="H88">
            <v>0</v>
          </cell>
          <cell r="I88">
            <v>98940</v>
          </cell>
          <cell r="J88">
            <v>166940</v>
          </cell>
          <cell r="K88">
            <v>0</v>
          </cell>
        </row>
        <row r="89">
          <cell r="A89" t="str">
            <v>NY</v>
          </cell>
          <cell r="B89" t="str">
            <v>ag</v>
          </cell>
          <cell r="C89">
            <v>5</v>
          </cell>
          <cell r="D89" t="str">
            <v>Grass Buffers</v>
          </cell>
          <cell r="E89">
            <v>1354500</v>
          </cell>
          <cell r="F89">
            <v>96105.103411806529</v>
          </cell>
          <cell r="G89">
            <v>6300</v>
          </cell>
          <cell r="H89">
            <v>0</v>
          </cell>
          <cell r="I89">
            <v>374220</v>
          </cell>
          <cell r="J89">
            <v>380520</v>
          </cell>
          <cell r="K89">
            <v>0</v>
          </cell>
        </row>
        <row r="90">
          <cell r="A90" t="str">
            <v>NY</v>
          </cell>
          <cell r="B90" t="str">
            <v>ag</v>
          </cell>
          <cell r="C90">
            <v>9</v>
          </cell>
          <cell r="D90" t="str">
            <v>Land Retirement</v>
          </cell>
          <cell r="E90">
            <v>6496000</v>
          </cell>
          <cell r="F90">
            <v>841261.71897560661</v>
          </cell>
          <cell r="G90">
            <v>0</v>
          </cell>
          <cell r="H90">
            <v>0</v>
          </cell>
          <cell r="I90">
            <v>416500</v>
          </cell>
          <cell r="J90">
            <v>416500</v>
          </cell>
          <cell r="K90">
            <v>0</v>
          </cell>
        </row>
        <row r="91">
          <cell r="A91" t="str">
            <v>NY</v>
          </cell>
          <cell r="B91" t="str">
            <v>ag</v>
          </cell>
          <cell r="C91">
            <v>27</v>
          </cell>
          <cell r="D91" t="str">
            <v>Conservation Plans/SCWQP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NY</v>
          </cell>
          <cell r="B92" t="str">
            <v>ag</v>
          </cell>
          <cell r="C92">
            <v>27</v>
          </cell>
          <cell r="D92" t="str">
            <v>Conservation Plans/SCWQP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NY</v>
          </cell>
          <cell r="B93" t="str">
            <v>ag</v>
          </cell>
          <cell r="C93">
            <v>31</v>
          </cell>
          <cell r="D93" t="str">
            <v>Total Cover Crops (All Types)</v>
          </cell>
          <cell r="E93">
            <v>0</v>
          </cell>
          <cell r="F93">
            <v>0</v>
          </cell>
          <cell r="G93">
            <v>2295000</v>
          </cell>
          <cell r="H93">
            <v>1105000</v>
          </cell>
          <cell r="I93">
            <v>0</v>
          </cell>
          <cell r="J93">
            <v>3400000</v>
          </cell>
          <cell r="K93">
            <v>0</v>
          </cell>
        </row>
        <row r="94">
          <cell r="A94" t="str">
            <v>NY</v>
          </cell>
          <cell r="B94" t="str">
            <v>ag</v>
          </cell>
          <cell r="C94">
            <v>32</v>
          </cell>
          <cell r="D94" t="str">
            <v>Total Pasture Grazing BMP (All Types)</v>
          </cell>
          <cell r="E94">
            <v>120652000</v>
          </cell>
          <cell r="F94">
            <v>15624985.97873228</v>
          </cell>
          <cell r="G94">
            <v>3753000</v>
          </cell>
          <cell r="H94">
            <v>0</v>
          </cell>
          <cell r="I94">
            <v>0</v>
          </cell>
          <cell r="J94">
            <v>3753000</v>
          </cell>
          <cell r="K94">
            <v>0</v>
          </cell>
        </row>
        <row r="95">
          <cell r="A95" t="str">
            <v>NY</v>
          </cell>
          <cell r="B95" t="str">
            <v>ag</v>
          </cell>
          <cell r="C95">
            <v>19</v>
          </cell>
          <cell r="D95" t="str">
            <v>Total Nutrient Management (All Types)</v>
          </cell>
          <cell r="E95">
            <v>12034000</v>
          </cell>
          <cell r="F95">
            <v>1558458.0551343055</v>
          </cell>
          <cell r="G95">
            <v>1641000</v>
          </cell>
          <cell r="H95">
            <v>0</v>
          </cell>
          <cell r="I95">
            <v>0</v>
          </cell>
          <cell r="J95">
            <v>1641000</v>
          </cell>
          <cell r="K95">
            <v>0</v>
          </cell>
        </row>
        <row r="96">
          <cell r="A96" t="str">
            <v>NY</v>
          </cell>
          <cell r="B96" t="str">
            <v>ag</v>
          </cell>
          <cell r="C96">
            <v>32</v>
          </cell>
          <cell r="D96" t="str">
            <v>Total Pasture Grazing BMP (All Types)</v>
          </cell>
          <cell r="E96">
            <v>31945800</v>
          </cell>
          <cell r="F96">
            <v>2078120.1347874994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3700000</v>
          </cell>
        </row>
        <row r="97">
          <cell r="A97" t="str">
            <v>NY</v>
          </cell>
          <cell r="B97" t="str">
            <v>ag</v>
          </cell>
          <cell r="C97">
            <v>37</v>
          </cell>
          <cell r="D97" t="str">
            <v>Animal Waste Management Systems (All Types)</v>
          </cell>
          <cell r="E97">
            <v>298200000</v>
          </cell>
          <cell r="F97">
            <v>38618264.254699185</v>
          </cell>
          <cell r="G97">
            <v>8946000</v>
          </cell>
          <cell r="H97">
            <v>0</v>
          </cell>
          <cell r="I97">
            <v>0</v>
          </cell>
          <cell r="J97">
            <v>8946000</v>
          </cell>
          <cell r="K97">
            <v>0</v>
          </cell>
        </row>
        <row r="98">
          <cell r="A98" t="str">
            <v>NY</v>
          </cell>
          <cell r="B98" t="str">
            <v>ag</v>
          </cell>
          <cell r="C98">
            <v>37</v>
          </cell>
          <cell r="D98" t="str">
            <v>Animal Waste Management Systems (All Types)</v>
          </cell>
          <cell r="E98">
            <v>89733930</v>
          </cell>
          <cell r="F98">
            <v>11620954.464630041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NY</v>
          </cell>
          <cell r="B99" t="str">
            <v>ag</v>
          </cell>
          <cell r="C99">
            <v>18</v>
          </cell>
          <cell r="D99" t="str">
            <v>Total Nutrient Management (All Types)</v>
          </cell>
          <cell r="E99">
            <v>0</v>
          </cell>
          <cell r="F99">
            <v>0</v>
          </cell>
          <cell r="G99">
            <v>324000</v>
          </cell>
          <cell r="H99">
            <v>0</v>
          </cell>
          <cell r="I99">
            <v>0</v>
          </cell>
          <cell r="J99">
            <v>324000</v>
          </cell>
          <cell r="K99">
            <v>0</v>
          </cell>
        </row>
        <row r="100">
          <cell r="A100" t="str">
            <v>NY</v>
          </cell>
          <cell r="B100" t="str">
            <v>ag</v>
          </cell>
          <cell r="C100">
            <v>13</v>
          </cell>
          <cell r="D100" t="str">
            <v>Carbon Sequestration / Alternative Crops</v>
          </cell>
          <cell r="E100">
            <v>100000</v>
          </cell>
          <cell r="F100">
            <v>12950.457496545669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NY</v>
          </cell>
          <cell r="B101" t="str">
            <v>ag</v>
          </cell>
          <cell r="C101">
            <v>10</v>
          </cell>
          <cell r="D101" t="str">
            <v>Tree Planting</v>
          </cell>
          <cell r="E101">
            <v>1284000</v>
          </cell>
          <cell r="F101">
            <v>91102.95517221083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NY</v>
          </cell>
          <cell r="B102" t="str">
            <v>ag</v>
          </cell>
          <cell r="C102">
            <v>36</v>
          </cell>
          <cell r="D102" t="str">
            <v>Total Pasture Grazing BMP (All Types)</v>
          </cell>
          <cell r="E102">
            <v>6944000</v>
          </cell>
          <cell r="F102">
            <v>899279.7685601312</v>
          </cell>
          <cell r="G102">
            <v>216000</v>
          </cell>
          <cell r="H102">
            <v>0</v>
          </cell>
          <cell r="I102">
            <v>0</v>
          </cell>
          <cell r="J102">
            <v>216000</v>
          </cell>
          <cell r="K102">
            <v>0</v>
          </cell>
        </row>
        <row r="103">
          <cell r="A103" t="str">
            <v>NY</v>
          </cell>
          <cell r="B103" t="str">
            <v>ag</v>
          </cell>
          <cell r="C103">
            <v>37</v>
          </cell>
          <cell r="D103" t="str">
            <v>Animal Waste Management Systems (All Types)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NY</v>
          </cell>
          <cell r="B104" t="str">
            <v>ag</v>
          </cell>
          <cell r="C104">
            <v>32</v>
          </cell>
          <cell r="D104" t="str">
            <v>Total Pasture Grazing BMP (All Types)</v>
          </cell>
          <cell r="E104">
            <v>1200000</v>
          </cell>
          <cell r="F104">
            <v>155405.48995854802</v>
          </cell>
          <cell r="G104">
            <v>900000</v>
          </cell>
          <cell r="H104">
            <v>0</v>
          </cell>
          <cell r="I104">
            <v>0</v>
          </cell>
          <cell r="J104">
            <v>900000</v>
          </cell>
          <cell r="K104">
            <v>0</v>
          </cell>
        </row>
        <row r="105">
          <cell r="A105" t="str">
            <v>NY</v>
          </cell>
          <cell r="B105" t="str">
            <v>ag</v>
          </cell>
          <cell r="C105">
            <v>14</v>
          </cell>
          <cell r="D105" t="str">
            <v>Conservation-Tillage</v>
          </cell>
          <cell r="E105">
            <v>0</v>
          </cell>
          <cell r="F105">
            <v>0</v>
          </cell>
          <cell r="G105">
            <v>195535.36000000002</v>
          </cell>
          <cell r="H105">
            <v>0</v>
          </cell>
          <cell r="I105">
            <v>0</v>
          </cell>
          <cell r="J105">
            <v>195535.36000000002</v>
          </cell>
          <cell r="K105">
            <v>1222096</v>
          </cell>
        </row>
        <row r="106">
          <cell r="A106" t="str">
            <v>NY</v>
          </cell>
          <cell r="B106" t="str">
            <v>forest</v>
          </cell>
          <cell r="C106">
            <v>63</v>
          </cell>
          <cell r="D106" t="str">
            <v>Forest Harvesting Practices</v>
          </cell>
          <cell r="E106">
            <v>0</v>
          </cell>
          <cell r="F106">
            <v>0</v>
          </cell>
          <cell r="G106">
            <v>4544232</v>
          </cell>
          <cell r="H106">
            <v>0</v>
          </cell>
          <cell r="I106">
            <v>0</v>
          </cell>
          <cell r="J106">
            <v>4544232</v>
          </cell>
          <cell r="K106">
            <v>0</v>
          </cell>
        </row>
        <row r="107">
          <cell r="A107" t="str">
            <v>NY</v>
          </cell>
          <cell r="B107" t="str">
            <v>urban</v>
          </cell>
          <cell r="C107">
            <v>3</v>
          </cell>
          <cell r="D107" t="str">
            <v>Forest Buffers</v>
          </cell>
          <cell r="E107">
            <v>1855380</v>
          </cell>
          <cell r="F107">
            <v>131643.77022384465</v>
          </cell>
          <cell r="G107">
            <v>23409.000000000004</v>
          </cell>
          <cell r="H107">
            <v>0</v>
          </cell>
          <cell r="I107">
            <v>0</v>
          </cell>
          <cell r="J107">
            <v>23409.000000000004</v>
          </cell>
          <cell r="K107">
            <v>0</v>
          </cell>
        </row>
        <row r="108">
          <cell r="A108" t="str">
            <v>NY</v>
          </cell>
          <cell r="B108" t="str">
            <v>urban</v>
          </cell>
          <cell r="C108">
            <v>2</v>
          </cell>
          <cell r="D108" t="str">
            <v>Forest Buffers</v>
          </cell>
          <cell r="E108">
            <v>1832268</v>
          </cell>
          <cell r="F108">
            <v>130003.91703074485</v>
          </cell>
          <cell r="G108">
            <v>23117.400000000005</v>
          </cell>
          <cell r="H108">
            <v>0</v>
          </cell>
          <cell r="I108">
            <v>0</v>
          </cell>
          <cell r="J108">
            <v>23117.400000000005</v>
          </cell>
          <cell r="K108">
            <v>0</v>
          </cell>
        </row>
        <row r="109">
          <cell r="A109" t="str">
            <v>NY</v>
          </cell>
          <cell r="B109" t="str">
            <v>urban</v>
          </cell>
          <cell r="C109">
            <v>6</v>
          </cell>
          <cell r="D109" t="str">
            <v>Grass Buffers</v>
          </cell>
          <cell r="E109">
            <v>439428</v>
          </cell>
          <cell r="F109">
            <v>56907.936367920702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NY</v>
          </cell>
          <cell r="B110" t="str">
            <v>urban</v>
          </cell>
          <cell r="C110">
            <v>48</v>
          </cell>
          <cell r="D110" t="str">
            <v>Total Stormwater Management (All Types)</v>
          </cell>
          <cell r="E110">
            <v>75155583.556676656</v>
          </cell>
          <cell r="F110">
            <v>6030678.4664139133</v>
          </cell>
          <cell r="G110">
            <v>3695886.3443165696</v>
          </cell>
          <cell r="H110">
            <v>0</v>
          </cell>
          <cell r="I110">
            <v>0</v>
          </cell>
          <cell r="J110">
            <v>3695886.3443165696</v>
          </cell>
          <cell r="K110">
            <v>0</v>
          </cell>
        </row>
        <row r="111">
          <cell r="A111" t="str">
            <v>NY</v>
          </cell>
          <cell r="B111" t="str">
            <v>urban</v>
          </cell>
          <cell r="C111">
            <v>48</v>
          </cell>
          <cell r="D111" t="str">
            <v>Total Stormwater Management (All Types)</v>
          </cell>
          <cell r="E111">
            <v>91449185.125019714</v>
          </cell>
          <cell r="F111">
            <v>7338119.2109120665</v>
          </cell>
          <cell r="G111">
            <v>4497406.2634084821</v>
          </cell>
          <cell r="H111">
            <v>0</v>
          </cell>
          <cell r="I111">
            <v>0</v>
          </cell>
          <cell r="J111">
            <v>4497406.2634084821</v>
          </cell>
          <cell r="K111">
            <v>0</v>
          </cell>
        </row>
        <row r="112">
          <cell r="A112" t="str">
            <v>NY</v>
          </cell>
          <cell r="B112" t="str">
            <v>urban</v>
          </cell>
          <cell r="C112">
            <v>48</v>
          </cell>
          <cell r="D112" t="str">
            <v>Total Stormwater Management (All Types)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NY</v>
          </cell>
          <cell r="B113" t="str">
            <v>urban</v>
          </cell>
          <cell r="C113">
            <v>48</v>
          </cell>
          <cell r="D113" t="str">
            <v>Total Stormwater Management (All Types)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NY</v>
          </cell>
          <cell r="B114" t="str">
            <v>urban</v>
          </cell>
          <cell r="C114">
            <v>48</v>
          </cell>
          <cell r="D114" t="str">
            <v>Total Stormwater Management (All Types)</v>
          </cell>
          <cell r="E114">
            <v>1153708.7620999529</v>
          </cell>
          <cell r="F114">
            <v>92576.575935470028</v>
          </cell>
          <cell r="G114">
            <v>56739.775185243576</v>
          </cell>
          <cell r="H114">
            <v>0</v>
          </cell>
          <cell r="I114">
            <v>0</v>
          </cell>
          <cell r="J114">
            <v>56739.775185243576</v>
          </cell>
          <cell r="K114">
            <v>0</v>
          </cell>
        </row>
        <row r="115">
          <cell r="A115" t="str">
            <v>NY</v>
          </cell>
          <cell r="B115" t="str">
            <v>urban</v>
          </cell>
          <cell r="C115">
            <v>48</v>
          </cell>
          <cell r="D115" t="str">
            <v>Total Stormwater Management (All Types)</v>
          </cell>
          <cell r="E115">
            <v>3806867.1505596722</v>
          </cell>
          <cell r="F115">
            <v>305472.8692521631</v>
          </cell>
          <cell r="G115">
            <v>187222.9746176888</v>
          </cell>
          <cell r="H115">
            <v>0</v>
          </cell>
          <cell r="I115">
            <v>0</v>
          </cell>
          <cell r="J115">
            <v>187222.9746176888</v>
          </cell>
          <cell r="K115">
            <v>0</v>
          </cell>
        </row>
        <row r="116">
          <cell r="A116" t="str">
            <v>NY</v>
          </cell>
          <cell r="B116" t="str">
            <v>urban</v>
          </cell>
          <cell r="C116">
            <v>51</v>
          </cell>
          <cell r="D116" t="str">
            <v>Urban Nutrient Management</v>
          </cell>
          <cell r="E116">
            <v>628408.6473750592</v>
          </cell>
          <cell r="F116">
            <v>230757.03740445754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NY</v>
          </cell>
          <cell r="B117" t="str">
            <v>urban</v>
          </cell>
          <cell r="C117">
            <v>56</v>
          </cell>
          <cell r="D117" t="str">
            <v>Mixed Open Nutrient Management</v>
          </cell>
          <cell r="E117">
            <v>681532.40728361974</v>
          </cell>
          <cell r="F117">
            <v>250264.53702829493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NY</v>
          </cell>
          <cell r="B118" t="str">
            <v>septic</v>
          </cell>
          <cell r="C118">
            <v>65</v>
          </cell>
          <cell r="D118" t="str">
            <v>Septic Denitrification</v>
          </cell>
          <cell r="E118">
            <v>39356687.436476573</v>
          </cell>
          <cell r="F118">
            <v>3831271.7664234419</v>
          </cell>
          <cell r="G118">
            <v>3670838.6973461332</v>
          </cell>
          <cell r="H118">
            <v>0</v>
          </cell>
          <cell r="I118">
            <v>0</v>
          </cell>
          <cell r="J118">
            <v>3670838.6973461332</v>
          </cell>
          <cell r="K118">
            <v>0</v>
          </cell>
        </row>
        <row r="119">
          <cell r="A119" t="str">
            <v>NY</v>
          </cell>
          <cell r="B119" t="str">
            <v>POTW</v>
          </cell>
          <cell r="C119">
            <v>67</v>
          </cell>
          <cell r="D119" t="str">
            <v>WWTP</v>
          </cell>
          <cell r="E119">
            <v>113079862.50796154</v>
          </cell>
          <cell r="F119">
            <v>7253748.4975748919</v>
          </cell>
          <cell r="G119">
            <v>3635254.644174681</v>
          </cell>
          <cell r="H119">
            <v>0</v>
          </cell>
          <cell r="I119">
            <v>0</v>
          </cell>
          <cell r="J119">
            <v>3635254.644174681</v>
          </cell>
          <cell r="K119">
            <v>0</v>
          </cell>
        </row>
        <row r="120">
          <cell r="A120" t="str">
            <v>PA</v>
          </cell>
          <cell r="B120" t="str">
            <v>ag</v>
          </cell>
          <cell r="C120">
            <v>1</v>
          </cell>
          <cell r="D120" t="str">
            <v>Forest Buffers</v>
          </cell>
          <cell r="E120">
            <v>131299085.6036436</v>
          </cell>
          <cell r="F120">
            <v>9315992.7647204176</v>
          </cell>
          <cell r="G120">
            <v>1656577.2482702699</v>
          </cell>
          <cell r="H120">
            <v>0</v>
          </cell>
          <cell r="I120">
            <v>10982493.6089029</v>
          </cell>
          <cell r="J120">
            <v>12639070.857173169</v>
          </cell>
          <cell r="K120">
            <v>0</v>
          </cell>
        </row>
        <row r="121">
          <cell r="A121" t="str">
            <v>PA</v>
          </cell>
          <cell r="B121" t="str">
            <v>ag</v>
          </cell>
          <cell r="C121">
            <v>5</v>
          </cell>
          <cell r="D121" t="str">
            <v>Grass Buffers</v>
          </cell>
          <cell r="E121">
            <v>4600005.447280555</v>
          </cell>
          <cell r="F121">
            <v>595721.75028885377</v>
          </cell>
          <cell r="G121">
            <v>0</v>
          </cell>
          <cell r="H121">
            <v>0</v>
          </cell>
          <cell r="I121">
            <v>3892580.3671305906</v>
          </cell>
          <cell r="J121">
            <v>3892580.3671305906</v>
          </cell>
          <cell r="K121">
            <v>0</v>
          </cell>
        </row>
        <row r="122">
          <cell r="A122" t="str">
            <v>PA</v>
          </cell>
          <cell r="B122" t="str">
            <v>ag</v>
          </cell>
          <cell r="C122">
            <v>7</v>
          </cell>
          <cell r="D122" t="str">
            <v>Wetland Restoration</v>
          </cell>
          <cell r="E122">
            <v>3838283.8639481626</v>
          </cell>
          <cell r="F122">
            <v>249685.87359529705</v>
          </cell>
          <cell r="G122">
            <v>116688.85915622913</v>
          </cell>
          <cell r="H122">
            <v>0</v>
          </cell>
          <cell r="I122">
            <v>280405.34042930068</v>
          </cell>
          <cell r="J122">
            <v>397094.1995855298</v>
          </cell>
          <cell r="K122">
            <v>0</v>
          </cell>
        </row>
        <row r="123">
          <cell r="A123" t="str">
            <v>PA</v>
          </cell>
          <cell r="B123" t="str">
            <v>ag</v>
          </cell>
          <cell r="C123">
            <v>9</v>
          </cell>
          <cell r="D123" t="str">
            <v>Land Retirement</v>
          </cell>
          <cell r="E123">
            <v>34439682.63539511</v>
          </cell>
          <cell r="F123">
            <v>4460096.4616420632</v>
          </cell>
          <cell r="G123">
            <v>0</v>
          </cell>
          <cell r="H123">
            <v>0</v>
          </cell>
          <cell r="I123">
            <v>23403329.790870767</v>
          </cell>
          <cell r="J123">
            <v>23403329.790870767</v>
          </cell>
          <cell r="K123">
            <v>0</v>
          </cell>
        </row>
        <row r="124">
          <cell r="A124" t="str">
            <v>PA</v>
          </cell>
          <cell r="B124" t="str">
            <v>ag</v>
          </cell>
          <cell r="C124">
            <v>10</v>
          </cell>
          <cell r="D124" t="str">
            <v>Tree Planting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PA</v>
          </cell>
          <cell r="B125" t="str">
            <v>ag</v>
          </cell>
          <cell r="C125">
            <v>13</v>
          </cell>
          <cell r="D125" t="str">
            <v>Carbon Sequestration / Alternative Crops</v>
          </cell>
          <cell r="E125">
            <v>28844217.053760421</v>
          </cell>
          <cell r="F125">
            <v>3735458.0697586206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PA</v>
          </cell>
          <cell r="B126" t="str">
            <v>ag</v>
          </cell>
          <cell r="C126">
            <v>14</v>
          </cell>
          <cell r="D126" t="str">
            <v>Conservation-Tillage</v>
          </cell>
          <cell r="E126">
            <v>0</v>
          </cell>
          <cell r="F126" t="str">
            <v>n/a</v>
          </cell>
          <cell r="G126">
            <v>1212347.1851028188</v>
          </cell>
          <cell r="H126">
            <v>0</v>
          </cell>
          <cell r="I126">
            <v>0</v>
          </cell>
          <cell r="J126">
            <v>1212347.1851028188</v>
          </cell>
          <cell r="K126">
            <v>0</v>
          </cell>
        </row>
        <row r="127">
          <cell r="A127" t="str">
            <v>PA</v>
          </cell>
          <cell r="B127" t="str">
            <v>ag</v>
          </cell>
          <cell r="C127">
            <v>15</v>
          </cell>
          <cell r="D127" t="str">
            <v>Continuous No-Till</v>
          </cell>
          <cell r="E127">
            <v>0</v>
          </cell>
          <cell r="F127" t="str">
            <v>n/a</v>
          </cell>
          <cell r="G127">
            <v>1441774.5</v>
          </cell>
          <cell r="H127">
            <v>0</v>
          </cell>
          <cell r="I127">
            <v>0</v>
          </cell>
          <cell r="J127">
            <v>1441774.5</v>
          </cell>
          <cell r="K127">
            <v>36044362.5</v>
          </cell>
        </row>
        <row r="128">
          <cell r="A128" t="str">
            <v>PA</v>
          </cell>
          <cell r="B128" t="str">
            <v>ag</v>
          </cell>
          <cell r="C128">
            <v>16</v>
          </cell>
          <cell r="D128" t="str">
            <v>Total Nutrient Management (All Types)</v>
          </cell>
          <cell r="E128">
            <v>7661672.0740293954</v>
          </cell>
          <cell r="F128">
            <v>2813431.6049796264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PA</v>
          </cell>
          <cell r="B129" t="str">
            <v>ag</v>
          </cell>
          <cell r="C129">
            <v>17</v>
          </cell>
          <cell r="D129" t="str">
            <v>Total Nutrient Management (All Types)</v>
          </cell>
          <cell r="E129">
            <v>0</v>
          </cell>
          <cell r="F129" t="str">
            <v>n/a</v>
          </cell>
          <cell r="G129">
            <v>14828788.896126399</v>
          </cell>
          <cell r="H129">
            <v>0</v>
          </cell>
          <cell r="I129">
            <v>0</v>
          </cell>
          <cell r="J129">
            <v>14828788.896126399</v>
          </cell>
          <cell r="K129">
            <v>0</v>
          </cell>
        </row>
        <row r="130">
          <cell r="A130" t="str">
            <v>PA</v>
          </cell>
          <cell r="B130" t="str">
            <v>ag</v>
          </cell>
          <cell r="C130">
            <v>18</v>
          </cell>
          <cell r="D130" t="str">
            <v>Total Nutrient Management (All Types)</v>
          </cell>
          <cell r="E130">
            <v>7637350.8832428409</v>
          </cell>
          <cell r="F130">
            <v>2804500.6554207732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PA</v>
          </cell>
          <cell r="B131" t="str">
            <v>ag</v>
          </cell>
          <cell r="C131">
            <v>23</v>
          </cell>
          <cell r="D131" t="str">
            <v>Dairy Precision Feeding</v>
          </cell>
          <cell r="E131">
            <v>0</v>
          </cell>
          <cell r="F131" t="str">
            <v>n/a</v>
          </cell>
          <cell r="G131">
            <v>35318316</v>
          </cell>
          <cell r="H131">
            <v>0</v>
          </cell>
          <cell r="I131">
            <v>0</v>
          </cell>
          <cell r="J131">
            <v>35318316</v>
          </cell>
          <cell r="K131">
            <v>0</v>
          </cell>
        </row>
        <row r="132">
          <cell r="A132" t="str">
            <v>PA</v>
          </cell>
          <cell r="B132" t="str">
            <v>ag</v>
          </cell>
          <cell r="C132">
            <v>25</v>
          </cell>
          <cell r="D132" t="str">
            <v>Swine Phytase</v>
          </cell>
          <cell r="E132">
            <v>0</v>
          </cell>
          <cell r="F132" t="str">
            <v>n/a</v>
          </cell>
          <cell r="G132">
            <v>468767.2</v>
          </cell>
          <cell r="H132">
            <v>0</v>
          </cell>
          <cell r="I132">
            <v>0</v>
          </cell>
          <cell r="J132">
            <v>468767.2</v>
          </cell>
          <cell r="K132">
            <v>0</v>
          </cell>
        </row>
        <row r="133">
          <cell r="A133" t="str">
            <v>PA</v>
          </cell>
          <cell r="B133" t="str">
            <v>ag</v>
          </cell>
          <cell r="C133">
            <v>26</v>
          </cell>
          <cell r="D133" t="str">
            <v>Ammonia Emmission Reduction</v>
          </cell>
          <cell r="E133">
            <v>3030997.5</v>
          </cell>
          <cell r="F133">
            <v>1113008.2413758915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PA</v>
          </cell>
          <cell r="B134" t="str">
            <v>ag</v>
          </cell>
          <cell r="C134">
            <v>27</v>
          </cell>
          <cell r="D134" t="str">
            <v>Conservation Plans/SCWQP</v>
          </cell>
          <cell r="E134">
            <v>108525224.08942556</v>
          </cell>
          <cell r="F134">
            <v>14054513.018731998</v>
          </cell>
          <cell r="G134">
            <v>6016072.2049572878</v>
          </cell>
          <cell r="H134">
            <v>0</v>
          </cell>
          <cell r="I134">
            <v>0</v>
          </cell>
          <cell r="J134">
            <v>6016072.2049572878</v>
          </cell>
          <cell r="K134">
            <v>0</v>
          </cell>
        </row>
        <row r="135">
          <cell r="A135" t="str">
            <v>PA</v>
          </cell>
          <cell r="B135" t="str">
            <v>ag</v>
          </cell>
          <cell r="C135">
            <v>29</v>
          </cell>
          <cell r="D135" t="str">
            <v>Total Cover Crops (All Types)</v>
          </cell>
          <cell r="E135">
            <v>0</v>
          </cell>
          <cell r="F135">
            <v>0</v>
          </cell>
          <cell r="G135">
            <v>25692581.891748231</v>
          </cell>
          <cell r="H135">
            <v>0</v>
          </cell>
          <cell r="I135">
            <v>0</v>
          </cell>
          <cell r="J135">
            <v>25692581.891748231</v>
          </cell>
          <cell r="K135">
            <v>0</v>
          </cell>
        </row>
        <row r="136">
          <cell r="A136" t="str">
            <v>PA</v>
          </cell>
          <cell r="B136" t="str">
            <v>ag</v>
          </cell>
          <cell r="C136">
            <v>32</v>
          </cell>
          <cell r="D136" t="str">
            <v>Total Pasture Grazing BMP (All Types)</v>
          </cell>
          <cell r="E136">
            <v>107308372.72099365</v>
          </cell>
          <cell r="F136">
            <v>13896925.199467089</v>
          </cell>
          <cell r="G136">
            <v>5406262.6533483313</v>
          </cell>
          <cell r="H136">
            <v>0</v>
          </cell>
          <cell r="I136">
            <v>0</v>
          </cell>
          <cell r="J136">
            <v>5406262.6533483313</v>
          </cell>
          <cell r="K136">
            <v>0</v>
          </cell>
        </row>
        <row r="137">
          <cell r="A137" t="str">
            <v>PA</v>
          </cell>
          <cell r="B137" t="str">
            <v>ag</v>
          </cell>
          <cell r="C137">
            <v>33</v>
          </cell>
          <cell r="D137" t="str">
            <v>Total Pasture Grazing BMP (All Types)</v>
          </cell>
          <cell r="E137">
            <v>49090517.78779643</v>
          </cell>
          <cell r="F137">
            <v>6357446.6409427682</v>
          </cell>
          <cell r="G137">
            <v>2472184.3490257198</v>
          </cell>
          <cell r="H137">
            <v>0</v>
          </cell>
          <cell r="I137">
            <v>0</v>
          </cell>
          <cell r="J137">
            <v>2472184.3490257198</v>
          </cell>
          <cell r="K137">
            <v>0</v>
          </cell>
        </row>
        <row r="138">
          <cell r="A138" t="str">
            <v>PA</v>
          </cell>
          <cell r="B138" t="str">
            <v>ag</v>
          </cell>
          <cell r="C138">
            <v>34</v>
          </cell>
          <cell r="D138" t="str">
            <v>Total Pasture Grazing BMP (All Types)</v>
          </cell>
          <cell r="E138">
            <v>14804846.92502257</v>
          </cell>
          <cell r="F138">
            <v>1917295.4084536964</v>
          </cell>
          <cell r="G138">
            <v>745936.51814536809</v>
          </cell>
          <cell r="H138">
            <v>0</v>
          </cell>
          <cell r="I138">
            <v>0</v>
          </cell>
          <cell r="J138">
            <v>745936.51814536809</v>
          </cell>
          <cell r="K138">
            <v>0</v>
          </cell>
        </row>
        <row r="139">
          <cell r="A139" t="str">
            <v>PA</v>
          </cell>
          <cell r="B139" t="str">
            <v>ag</v>
          </cell>
          <cell r="C139">
            <v>35</v>
          </cell>
          <cell r="D139" t="str">
            <v>Total Pasture Grazing BMP (All Types)</v>
          </cell>
          <cell r="E139">
            <v>7079494.2313003056</v>
          </cell>
          <cell r="F139">
            <v>916826.89139494847</v>
          </cell>
          <cell r="G139">
            <v>707949.42313003063</v>
          </cell>
          <cell r="H139">
            <v>0</v>
          </cell>
          <cell r="I139">
            <v>0</v>
          </cell>
          <cell r="J139">
            <v>707949.42313003063</v>
          </cell>
          <cell r="K139">
            <v>0</v>
          </cell>
        </row>
        <row r="140">
          <cell r="A140" t="str">
            <v>PA</v>
          </cell>
          <cell r="B140" t="str">
            <v>ag</v>
          </cell>
          <cell r="C140">
            <v>37</v>
          </cell>
          <cell r="D140" t="str">
            <v>Animal Waste Management Systems (All Types)</v>
          </cell>
          <cell r="E140">
            <v>76560868.320401266</v>
          </cell>
          <cell r="F140">
            <v>9914982.7108198646</v>
          </cell>
          <cell r="G140">
            <v>7790270.5788788646</v>
          </cell>
          <cell r="H140">
            <v>0</v>
          </cell>
          <cell r="I140">
            <v>0</v>
          </cell>
          <cell r="J140">
            <v>7790270.5788788646</v>
          </cell>
          <cell r="K140">
            <v>0</v>
          </cell>
        </row>
        <row r="141">
          <cell r="A141" t="str">
            <v>PA</v>
          </cell>
          <cell r="B141" t="str">
            <v>ag</v>
          </cell>
          <cell r="C141">
            <v>39</v>
          </cell>
          <cell r="D141" t="str">
            <v>PA Conventional-Till to Pasture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PA</v>
          </cell>
          <cell r="B142" t="str">
            <v>ag</v>
          </cell>
          <cell r="C142">
            <v>40</v>
          </cell>
          <cell r="D142" t="str">
            <v>PA Pasture to Mixed Open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PA</v>
          </cell>
          <cell r="B143" t="str">
            <v>ag</v>
          </cell>
          <cell r="C143">
            <v>58</v>
          </cell>
          <cell r="D143" t="str">
            <v>Non-Urban Stream Restoration</v>
          </cell>
          <cell r="E143">
            <v>8016000</v>
          </cell>
          <cell r="F143">
            <v>439090.31165366358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PA</v>
          </cell>
          <cell r="B144" t="str">
            <v>forest</v>
          </cell>
          <cell r="C144">
            <v>59</v>
          </cell>
          <cell r="D144" t="str">
            <v>PA Non-Urban Stream Restoration</v>
          </cell>
          <cell r="E144">
            <v>2827200</v>
          </cell>
          <cell r="F144">
            <v>154864.78656527417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PA</v>
          </cell>
          <cell r="B145" t="str">
            <v>forest</v>
          </cell>
          <cell r="C145">
            <v>61</v>
          </cell>
          <cell r="D145" t="str">
            <v>PA Dirt &amp; Gravel Road Erosion &amp; Sediment Control</v>
          </cell>
          <cell r="E145">
            <v>22347324.492523685</v>
          </cell>
          <cell r="F145">
            <v>1224113.4825408901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PA</v>
          </cell>
          <cell r="B146" t="str">
            <v>forest</v>
          </cell>
          <cell r="C146">
            <v>63</v>
          </cell>
          <cell r="D146" t="str">
            <v>Forest Harvesting Practices</v>
          </cell>
          <cell r="E146">
            <v>0</v>
          </cell>
          <cell r="F146" t="str">
            <v>n/a</v>
          </cell>
          <cell r="G146">
            <v>43264.255942397795</v>
          </cell>
          <cell r="H146">
            <v>0</v>
          </cell>
          <cell r="I146">
            <v>0</v>
          </cell>
          <cell r="J146">
            <v>43264.255942397795</v>
          </cell>
          <cell r="K146">
            <v>0</v>
          </cell>
        </row>
        <row r="147">
          <cell r="A147" t="str">
            <v>PA</v>
          </cell>
          <cell r="B147" t="str">
            <v>urban</v>
          </cell>
          <cell r="C147">
            <v>2</v>
          </cell>
          <cell r="D147" t="str">
            <v>Forest Buffers</v>
          </cell>
          <cell r="E147">
            <v>13337718.878749097</v>
          </cell>
          <cell r="F147">
            <v>946343.92921357404</v>
          </cell>
          <cell r="G147">
            <v>168279.63071318957</v>
          </cell>
          <cell r="H147">
            <v>0</v>
          </cell>
          <cell r="I147">
            <v>0</v>
          </cell>
          <cell r="J147">
            <v>168279.63071318957</v>
          </cell>
          <cell r="K147">
            <v>0</v>
          </cell>
        </row>
        <row r="148">
          <cell r="A148" t="str">
            <v>PA</v>
          </cell>
          <cell r="B148" t="str">
            <v>urban</v>
          </cell>
          <cell r="C148">
            <v>3</v>
          </cell>
          <cell r="D148" t="str">
            <v>Forest Buffers</v>
          </cell>
          <cell r="E148">
            <v>5514926.1583235124</v>
          </cell>
          <cell r="F148">
            <v>391297.56275685347</v>
          </cell>
          <cell r="G148">
            <v>69580.844053614419</v>
          </cell>
          <cell r="H148">
            <v>0</v>
          </cell>
          <cell r="I148">
            <v>0</v>
          </cell>
          <cell r="J148">
            <v>69580.844053614419</v>
          </cell>
          <cell r="K148">
            <v>0</v>
          </cell>
        </row>
        <row r="149">
          <cell r="A149" t="str">
            <v>PA</v>
          </cell>
          <cell r="B149" t="str">
            <v>urban</v>
          </cell>
          <cell r="C149">
            <v>6</v>
          </cell>
          <cell r="D149" t="str">
            <v>Grass Buffers</v>
          </cell>
          <cell r="E149">
            <v>1108171.8292980397</v>
          </cell>
          <cell r="F149">
            <v>143513.32174193524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PA</v>
          </cell>
          <cell r="B150" t="str">
            <v>urban</v>
          </cell>
          <cell r="C150">
            <v>11</v>
          </cell>
          <cell r="D150" t="str">
            <v>Tree Planting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PA</v>
          </cell>
          <cell r="B151" t="str">
            <v>urban</v>
          </cell>
          <cell r="C151">
            <v>41</v>
          </cell>
          <cell r="D151" t="str">
            <v>Total Stormwater Management (All Types)</v>
          </cell>
          <cell r="E151">
            <v>843743937.27004254</v>
          </cell>
          <cell r="F151">
            <v>59865705.68063657</v>
          </cell>
          <cell r="G151">
            <v>42187196.86350213</v>
          </cell>
          <cell r="H151">
            <v>0</v>
          </cell>
          <cell r="I151">
            <v>0</v>
          </cell>
          <cell r="J151">
            <v>42187196.86350213</v>
          </cell>
          <cell r="K151">
            <v>0</v>
          </cell>
        </row>
        <row r="152">
          <cell r="A152" t="str">
            <v>PA</v>
          </cell>
          <cell r="B152" t="str">
            <v>urban</v>
          </cell>
          <cell r="C152">
            <v>44</v>
          </cell>
          <cell r="D152" t="str">
            <v>Total Stormwater Management (All Types)</v>
          </cell>
          <cell r="E152">
            <v>1325856521.7495537</v>
          </cell>
          <cell r="F152">
            <v>171704485.31435472</v>
          </cell>
          <cell r="G152">
            <v>132585652.17495537</v>
          </cell>
          <cell r="H152">
            <v>0</v>
          </cell>
          <cell r="I152">
            <v>0</v>
          </cell>
          <cell r="J152">
            <v>132585652.17495537</v>
          </cell>
          <cell r="K152">
            <v>0</v>
          </cell>
        </row>
        <row r="153">
          <cell r="A153" t="str">
            <v>PA</v>
          </cell>
          <cell r="B153" t="str">
            <v>urban</v>
          </cell>
          <cell r="C153">
            <v>45</v>
          </cell>
          <cell r="D153" t="str">
            <v>Total Stormwater Management (All Types)</v>
          </cell>
          <cell r="E153">
            <v>3187930216.8637886</v>
          </cell>
          <cell r="F153">
            <v>226191482.58495176</v>
          </cell>
          <cell r="G153">
            <v>191275813.01182729</v>
          </cell>
          <cell r="H153">
            <v>0</v>
          </cell>
          <cell r="I153">
            <v>0</v>
          </cell>
          <cell r="J153">
            <v>191275813.01182729</v>
          </cell>
          <cell r="K153">
            <v>0</v>
          </cell>
        </row>
        <row r="154">
          <cell r="A154" t="str">
            <v>PA</v>
          </cell>
          <cell r="B154" t="str">
            <v>urban</v>
          </cell>
          <cell r="C154">
            <v>49</v>
          </cell>
          <cell r="D154" t="str">
            <v>Urban Stream Restoration</v>
          </cell>
          <cell r="E154">
            <v>959443.37930915505</v>
          </cell>
          <cell r="F154">
            <v>52555.176201958711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PA</v>
          </cell>
          <cell r="B155" t="str">
            <v>urban</v>
          </cell>
          <cell r="C155">
            <v>60</v>
          </cell>
          <cell r="D155" t="str">
            <v>PA Non-Urban Stream Restoration</v>
          </cell>
          <cell r="E155">
            <v>88096800</v>
          </cell>
          <cell r="F155">
            <v>4825655.110739829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PA</v>
          </cell>
          <cell r="B156" t="str">
            <v>urban</v>
          </cell>
          <cell r="C156">
            <v>50</v>
          </cell>
          <cell r="D156" t="str">
            <v>Erosion &amp; Sediment Control</v>
          </cell>
          <cell r="E156">
            <v>0</v>
          </cell>
          <cell r="F156" t="str">
            <v>n/a</v>
          </cell>
          <cell r="G156">
            <v>29207295.488767873</v>
          </cell>
          <cell r="H156">
            <v>0</v>
          </cell>
          <cell r="I156">
            <v>0</v>
          </cell>
          <cell r="J156">
            <v>29207295.488767873</v>
          </cell>
          <cell r="K156">
            <v>0</v>
          </cell>
        </row>
        <row r="157">
          <cell r="A157" t="str">
            <v>PA</v>
          </cell>
          <cell r="B157" t="str">
            <v>urban</v>
          </cell>
          <cell r="C157">
            <v>51</v>
          </cell>
          <cell r="D157" t="str">
            <v>Urban Nutrient Management</v>
          </cell>
          <cell r="E157">
            <v>2653694.9845302291</v>
          </cell>
          <cell r="F157">
            <v>974459.52623847872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PA</v>
          </cell>
          <cell r="B158" t="str">
            <v>urban</v>
          </cell>
          <cell r="C158">
            <v>56</v>
          </cell>
          <cell r="D158" t="str">
            <v>Mixed Open Nutrient Management</v>
          </cell>
          <cell r="E158">
            <v>1896243.0500008326</v>
          </cell>
          <cell r="F158">
            <v>696316.68858277949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PA</v>
          </cell>
          <cell r="B159" t="str">
            <v>urban</v>
          </cell>
          <cell r="C159">
            <v>53</v>
          </cell>
          <cell r="D159" t="str">
            <v>Urban Growth Reduction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PA</v>
          </cell>
          <cell r="B160" t="str">
            <v>urban</v>
          </cell>
          <cell r="C160">
            <v>54</v>
          </cell>
          <cell r="D160" t="str">
            <v>Urban Street Sweeping</v>
          </cell>
          <cell r="E160">
            <v>269612.10000000003</v>
          </cell>
          <cell r="F160">
            <v>41714.873087967739</v>
          </cell>
          <cell r="G160">
            <v>449353.5</v>
          </cell>
          <cell r="H160">
            <v>0</v>
          </cell>
          <cell r="I160">
            <v>0</v>
          </cell>
          <cell r="J160">
            <v>449353.5</v>
          </cell>
          <cell r="K160">
            <v>0</v>
          </cell>
        </row>
        <row r="161">
          <cell r="A161" t="str">
            <v>PA</v>
          </cell>
          <cell r="B161" t="str">
            <v>urban</v>
          </cell>
          <cell r="C161">
            <v>55</v>
          </cell>
          <cell r="D161" t="str">
            <v>Horse Pasture Management</v>
          </cell>
          <cell r="E161">
            <v>78466453.532434687</v>
          </cell>
          <cell r="F161">
            <v>10161764.713764712</v>
          </cell>
          <cell r="G161">
            <v>4974818.3795779916</v>
          </cell>
          <cell r="H161">
            <v>0</v>
          </cell>
          <cell r="I161">
            <v>0</v>
          </cell>
          <cell r="J161">
            <v>4974818.3795779916</v>
          </cell>
          <cell r="K161">
            <v>0</v>
          </cell>
        </row>
        <row r="162">
          <cell r="A162" t="str">
            <v>PA</v>
          </cell>
          <cell r="B162" t="str">
            <v>urban</v>
          </cell>
          <cell r="C162">
            <v>57</v>
          </cell>
          <cell r="D162" t="str">
            <v>Abandoned Mine Reclamation</v>
          </cell>
          <cell r="E162">
            <v>43712442.492626406</v>
          </cell>
          <cell r="F162">
            <v>3507599.4780326546</v>
          </cell>
          <cell r="G162">
            <v>261708.79809501246</v>
          </cell>
          <cell r="H162">
            <v>0</v>
          </cell>
          <cell r="I162">
            <v>0</v>
          </cell>
          <cell r="J162">
            <v>261708.79809501246</v>
          </cell>
          <cell r="K162">
            <v>0</v>
          </cell>
        </row>
        <row r="163">
          <cell r="A163" t="str">
            <v>PA</v>
          </cell>
          <cell r="B163" t="str">
            <v>urban</v>
          </cell>
          <cell r="C163">
            <v>62</v>
          </cell>
          <cell r="D163" t="str">
            <v>PA Dirt &amp; Gravel Road Erosion &amp; Sediment Control</v>
          </cell>
          <cell r="E163">
            <v>25720397.507476315</v>
          </cell>
          <cell r="F163">
            <v>1408879.4108550258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PA</v>
          </cell>
          <cell r="B164" t="str">
            <v>septic</v>
          </cell>
          <cell r="C164">
            <v>65</v>
          </cell>
          <cell r="D164" t="str">
            <v>Septic Denitrification</v>
          </cell>
          <cell r="E164">
            <v>1606297349.322417</v>
          </cell>
          <cell r="F164">
            <v>156368893.92362803</v>
          </cell>
          <cell r="G164">
            <v>149821005.10502544</v>
          </cell>
          <cell r="H164">
            <v>0</v>
          </cell>
          <cell r="I164">
            <v>0</v>
          </cell>
          <cell r="J164">
            <v>149821005.10502544</v>
          </cell>
          <cell r="K164">
            <v>0</v>
          </cell>
        </row>
        <row r="165">
          <cell r="A165" t="str">
            <v>PA</v>
          </cell>
          <cell r="B165" t="str">
            <v>POTW</v>
          </cell>
          <cell r="C165">
            <v>67</v>
          </cell>
          <cell r="D165" t="str">
            <v>WWTP</v>
          </cell>
          <cell r="E165">
            <v>376379478.93804193</v>
          </cell>
          <cell r="F165">
            <v>24143662.888453029</v>
          </cell>
          <cell r="G165">
            <v>9840768.6060223877</v>
          </cell>
          <cell r="H165">
            <v>0</v>
          </cell>
          <cell r="I165">
            <v>0</v>
          </cell>
          <cell r="J165">
            <v>9840768.6060223877</v>
          </cell>
          <cell r="K165">
            <v>0</v>
          </cell>
        </row>
        <row r="166">
          <cell r="A166" t="str">
            <v>VA</v>
          </cell>
          <cell r="B166" t="str">
            <v>ag</v>
          </cell>
          <cell r="C166">
            <v>1</v>
          </cell>
          <cell r="D166" t="str">
            <v>Forest Buffers</v>
          </cell>
          <cell r="E166">
            <v>104145038.23542053</v>
          </cell>
          <cell r="F166">
            <v>7389346.3783253105</v>
          </cell>
          <cell r="G166">
            <v>3095687.3750712159</v>
          </cell>
          <cell r="H166">
            <v>0</v>
          </cell>
          <cell r="I166">
            <v>17628219.774711087</v>
          </cell>
          <cell r="J166">
            <v>20723907.149782304</v>
          </cell>
          <cell r="K166">
            <v>0</v>
          </cell>
        </row>
        <row r="167">
          <cell r="A167" t="str">
            <v>VA</v>
          </cell>
          <cell r="B167" t="str">
            <v>ag</v>
          </cell>
          <cell r="C167">
            <v>5</v>
          </cell>
          <cell r="D167" t="str">
            <v>Grass Buffers</v>
          </cell>
          <cell r="E167">
            <v>19971184.209479913</v>
          </cell>
          <cell r="F167">
            <v>2586359.7226055362</v>
          </cell>
          <cell r="G167">
            <v>0</v>
          </cell>
          <cell r="H167">
            <v>0</v>
          </cell>
          <cell r="I167">
            <v>10599563.367865682</v>
          </cell>
          <cell r="J167">
            <v>10599563.367865682</v>
          </cell>
          <cell r="K167">
            <v>0</v>
          </cell>
        </row>
        <row r="168">
          <cell r="A168" t="str">
            <v>VA</v>
          </cell>
          <cell r="B168" t="str">
            <v>ag</v>
          </cell>
          <cell r="C168">
            <v>7</v>
          </cell>
          <cell r="D168" t="str">
            <v>Wetland Restoration</v>
          </cell>
          <cell r="E168">
            <v>79067926.699999943</v>
          </cell>
          <cell r="F168">
            <v>5143482.1006571138</v>
          </cell>
          <cell r="G168">
            <v>3301463.9359999965</v>
          </cell>
          <cell r="H168">
            <v>0</v>
          </cell>
          <cell r="I168">
            <v>7181929.224999994</v>
          </cell>
          <cell r="J168">
            <v>10483393.160999991</v>
          </cell>
          <cell r="K168">
            <v>0</v>
          </cell>
        </row>
        <row r="169">
          <cell r="A169" t="str">
            <v>VA</v>
          </cell>
          <cell r="B169" t="str">
            <v>ag</v>
          </cell>
          <cell r="C169">
            <v>9</v>
          </cell>
          <cell r="D169" t="str">
            <v>Land Retirement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VA</v>
          </cell>
          <cell r="B170" t="str">
            <v>ag</v>
          </cell>
          <cell r="C170">
            <v>10</v>
          </cell>
          <cell r="D170" t="str">
            <v>Tree Planting</v>
          </cell>
          <cell r="E170">
            <v>262263672.2990284</v>
          </cell>
          <cell r="F170">
            <v>18608252.009935964</v>
          </cell>
          <cell r="G170">
            <v>3308934.1832120414</v>
          </cell>
          <cell r="H170">
            <v>0</v>
          </cell>
          <cell r="I170">
            <v>0</v>
          </cell>
          <cell r="J170">
            <v>3308934.1832120414</v>
          </cell>
          <cell r="K170">
            <v>0</v>
          </cell>
        </row>
        <row r="171">
          <cell r="A171" t="str">
            <v>VA</v>
          </cell>
          <cell r="B171" t="str">
            <v>ag</v>
          </cell>
          <cell r="C171">
            <v>14</v>
          </cell>
          <cell r="D171" t="str">
            <v>Conservation-Tillage</v>
          </cell>
          <cell r="E171">
            <v>0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VA</v>
          </cell>
          <cell r="B172" t="str">
            <v>ag</v>
          </cell>
          <cell r="C172">
            <v>15</v>
          </cell>
          <cell r="D172" t="str">
            <v>Continuous No-Till</v>
          </cell>
          <cell r="E172">
            <v>4168600</v>
          </cell>
          <cell r="F172">
            <v>962841.54347749823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VA</v>
          </cell>
          <cell r="B173" t="str">
            <v>ag</v>
          </cell>
          <cell r="C173">
            <v>16</v>
          </cell>
          <cell r="D173" t="str">
            <v>Total Nutrient Management (All Types)</v>
          </cell>
          <cell r="E173">
            <v>7067167.8408834906</v>
          </cell>
          <cell r="F173">
            <v>2595124.5588589199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VA</v>
          </cell>
          <cell r="B174" t="str">
            <v>ag</v>
          </cell>
          <cell r="C174">
            <v>18</v>
          </cell>
          <cell r="D174" t="str">
            <v>Total Nutrient Management (All Types)</v>
          </cell>
          <cell r="E174">
            <v>72870</v>
          </cell>
          <cell r="F174">
            <v>26758.488104678807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239430</v>
          </cell>
        </row>
        <row r="175">
          <cell r="A175" t="str">
            <v>VA</v>
          </cell>
          <cell r="B175" t="str">
            <v>ag</v>
          </cell>
          <cell r="C175">
            <v>69</v>
          </cell>
          <cell r="D175" t="str">
            <v>Poultry Litter Transport</v>
          </cell>
          <cell r="E175">
            <v>0</v>
          </cell>
          <cell r="F175" t="str">
            <v>n/a</v>
          </cell>
          <cell r="G175">
            <v>1518270.2641801296</v>
          </cell>
          <cell r="H175">
            <v>0</v>
          </cell>
          <cell r="I175">
            <v>0</v>
          </cell>
          <cell r="J175">
            <v>1518270.2641801296</v>
          </cell>
          <cell r="K175">
            <v>0</v>
          </cell>
        </row>
        <row r="176">
          <cell r="A176" t="str">
            <v>VA</v>
          </cell>
          <cell r="B176" t="str">
            <v>ag</v>
          </cell>
          <cell r="C176">
            <v>27</v>
          </cell>
          <cell r="D176" t="str">
            <v>Conservation Plans/SCWQP</v>
          </cell>
          <cell r="E176">
            <v>13889521.840883495</v>
          </cell>
          <cell r="F176">
            <v>1798756.6224770446</v>
          </cell>
          <cell r="G176">
            <v>10119508.76978655</v>
          </cell>
          <cell r="H176">
            <v>0</v>
          </cell>
          <cell r="I176">
            <v>0</v>
          </cell>
          <cell r="J176">
            <v>10119508.76978655</v>
          </cell>
          <cell r="K176">
            <v>0</v>
          </cell>
        </row>
        <row r="177">
          <cell r="A177" t="str">
            <v>VA</v>
          </cell>
          <cell r="B177" t="str">
            <v>ag</v>
          </cell>
          <cell r="C177">
            <v>29</v>
          </cell>
          <cell r="D177" t="str">
            <v>Total Cover Crops (All Types)</v>
          </cell>
          <cell r="E177">
            <v>0</v>
          </cell>
          <cell r="F177" t="str">
            <v>n/a</v>
          </cell>
          <cell r="G177">
            <v>0</v>
          </cell>
          <cell r="H177">
            <v>7852348.6238996582</v>
          </cell>
          <cell r="I177">
            <v>0</v>
          </cell>
          <cell r="J177">
            <v>7852348.6238996582</v>
          </cell>
          <cell r="K177">
            <v>0</v>
          </cell>
        </row>
        <row r="178">
          <cell r="A178" t="str">
            <v>VA</v>
          </cell>
          <cell r="B178" t="str">
            <v>ag</v>
          </cell>
          <cell r="C178">
            <v>32</v>
          </cell>
          <cell r="D178" t="str">
            <v>Total Pasture Grazing BMP (All Types)</v>
          </cell>
          <cell r="E178">
            <v>146029398.12646472</v>
          </cell>
          <cell r="F178">
            <v>18911475.136829272</v>
          </cell>
          <cell r="G178">
            <v>14973155.188178357</v>
          </cell>
          <cell r="H178">
            <v>0</v>
          </cell>
          <cell r="I178">
            <v>0</v>
          </cell>
          <cell r="J178">
            <v>14973155.188178357</v>
          </cell>
          <cell r="K178">
            <v>0</v>
          </cell>
        </row>
        <row r="179">
          <cell r="A179" t="str">
            <v>VA</v>
          </cell>
          <cell r="B179" t="str">
            <v>ag</v>
          </cell>
          <cell r="C179">
            <v>33</v>
          </cell>
          <cell r="D179" t="str">
            <v>Total Pasture Grazing BMP (All Types)</v>
          </cell>
          <cell r="E179">
            <v>43335960</v>
          </cell>
          <cell r="F179">
            <v>5612205.080520032</v>
          </cell>
          <cell r="G179">
            <v>5987205</v>
          </cell>
          <cell r="H179">
            <v>0</v>
          </cell>
          <cell r="I179">
            <v>0</v>
          </cell>
          <cell r="J179">
            <v>5987205</v>
          </cell>
          <cell r="K179">
            <v>0</v>
          </cell>
        </row>
        <row r="180">
          <cell r="A180" t="str">
            <v>VA</v>
          </cell>
          <cell r="B180" t="str">
            <v>ag</v>
          </cell>
          <cell r="C180">
            <v>34</v>
          </cell>
          <cell r="D180" t="str">
            <v>Total Pasture Grazing BMP (All Types)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VA</v>
          </cell>
          <cell r="B181" t="str">
            <v>ag</v>
          </cell>
          <cell r="C181">
            <v>37</v>
          </cell>
          <cell r="D181" t="str">
            <v>Animal Waste Management Systems (All Types)</v>
          </cell>
          <cell r="E181">
            <v>10998185.610374615</v>
          </cell>
          <cell r="F181">
            <v>1424315.3528627662</v>
          </cell>
          <cell r="G181">
            <v>1227266.3999898287</v>
          </cell>
          <cell r="H181">
            <v>0</v>
          </cell>
          <cell r="I181">
            <v>0</v>
          </cell>
          <cell r="J181">
            <v>1227266.3999898287</v>
          </cell>
          <cell r="K181">
            <v>0</v>
          </cell>
        </row>
        <row r="182">
          <cell r="A182" t="str">
            <v>VA</v>
          </cell>
          <cell r="B182" t="str">
            <v>ag</v>
          </cell>
          <cell r="C182">
            <v>58</v>
          </cell>
          <cell r="D182" t="str">
            <v>Non-Urban Stream Restoration</v>
          </cell>
          <cell r="E182">
            <v>1461000</v>
          </cell>
          <cell r="F182">
            <v>337454.18006539962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VA</v>
          </cell>
          <cell r="B183" t="str">
            <v>forest</v>
          </cell>
          <cell r="C183">
            <v>63</v>
          </cell>
          <cell r="D183" t="str">
            <v>Forest Harvesting Practices</v>
          </cell>
          <cell r="E183">
            <v>0</v>
          </cell>
          <cell r="F183" t="str">
            <v>n/a</v>
          </cell>
          <cell r="G183">
            <v>8455793.1535838414</v>
          </cell>
          <cell r="H183">
            <v>0</v>
          </cell>
          <cell r="I183">
            <v>0</v>
          </cell>
          <cell r="J183">
            <v>8455793.1535838414</v>
          </cell>
          <cell r="K183">
            <v>0</v>
          </cell>
        </row>
        <row r="184">
          <cell r="A184" t="str">
            <v>VA</v>
          </cell>
          <cell r="B184" t="str">
            <v>urban</v>
          </cell>
          <cell r="C184">
            <v>2</v>
          </cell>
          <cell r="D184" t="str">
            <v>Forest Buffers</v>
          </cell>
          <cell r="E184">
            <v>63152133.944100052</v>
          </cell>
          <cell r="F184">
            <v>4480799.0870239884</v>
          </cell>
          <cell r="G184">
            <v>1877182.6970539836</v>
          </cell>
          <cell r="H184">
            <v>0</v>
          </cell>
          <cell r="I184">
            <v>0</v>
          </cell>
          <cell r="J184">
            <v>1877182.6970539836</v>
          </cell>
          <cell r="K184">
            <v>0</v>
          </cell>
        </row>
        <row r="185">
          <cell r="A185" t="str">
            <v>VA</v>
          </cell>
          <cell r="B185" t="str">
            <v>urban</v>
          </cell>
          <cell r="C185">
            <v>2</v>
          </cell>
          <cell r="D185" t="str">
            <v>Forest Buffers</v>
          </cell>
          <cell r="E185">
            <v>71588136</v>
          </cell>
          <cell r="F185">
            <v>5079354.1626714421</v>
          </cell>
          <cell r="G185">
            <v>903214.80000000016</v>
          </cell>
          <cell r="H185">
            <v>0</v>
          </cell>
          <cell r="I185">
            <v>0</v>
          </cell>
          <cell r="J185">
            <v>903214.80000000016</v>
          </cell>
          <cell r="K185">
            <v>0</v>
          </cell>
        </row>
        <row r="186">
          <cell r="A186" t="str">
            <v>VA</v>
          </cell>
          <cell r="B186" t="str">
            <v>urban</v>
          </cell>
          <cell r="C186">
            <v>8</v>
          </cell>
          <cell r="D186" t="str">
            <v>Wetland Restoration</v>
          </cell>
          <cell r="E186">
            <v>73210106.304698095</v>
          </cell>
          <cell r="F186">
            <v>4762422.4775002161</v>
          </cell>
          <cell r="G186">
            <v>3056871.9302929053</v>
          </cell>
          <cell r="H186">
            <v>0</v>
          </cell>
          <cell r="I186">
            <v>0</v>
          </cell>
          <cell r="J186">
            <v>3056871.9302929053</v>
          </cell>
          <cell r="K186">
            <v>0</v>
          </cell>
        </row>
        <row r="187">
          <cell r="A187" t="str">
            <v>VA</v>
          </cell>
          <cell r="B187" t="str">
            <v>urban</v>
          </cell>
          <cell r="C187">
            <v>11</v>
          </cell>
          <cell r="D187" t="str">
            <v>Tree Planting</v>
          </cell>
          <cell r="E187">
            <v>148785177.54919717</v>
          </cell>
          <cell r="F187">
            <v>10556673.956817709</v>
          </cell>
          <cell r="G187">
            <v>1877196.1653403386</v>
          </cell>
          <cell r="H187">
            <v>0</v>
          </cell>
          <cell r="I187">
            <v>0</v>
          </cell>
          <cell r="J187">
            <v>1877196.1653403386</v>
          </cell>
          <cell r="K187">
            <v>0</v>
          </cell>
        </row>
        <row r="188">
          <cell r="A188" t="str">
            <v>VA</v>
          </cell>
          <cell r="B188" t="str">
            <v>urban</v>
          </cell>
          <cell r="C188">
            <v>12</v>
          </cell>
          <cell r="D188" t="str">
            <v>Tree Planting</v>
          </cell>
          <cell r="E188">
            <v>75663552</v>
          </cell>
          <cell r="F188">
            <v>5368514.94238804</v>
          </cell>
          <cell r="G188">
            <v>954633.60000000021</v>
          </cell>
          <cell r="H188">
            <v>0</v>
          </cell>
          <cell r="I188">
            <v>0</v>
          </cell>
          <cell r="J188">
            <v>954633.60000000021</v>
          </cell>
          <cell r="K188">
            <v>0</v>
          </cell>
        </row>
        <row r="189">
          <cell r="A189" t="str">
            <v>VA</v>
          </cell>
          <cell r="B189" t="str">
            <v>urban</v>
          </cell>
          <cell r="C189">
            <v>41</v>
          </cell>
          <cell r="D189" t="str">
            <v>Total Stormwater Management (All Types)</v>
          </cell>
          <cell r="E189">
            <v>782424541.21052325</v>
          </cell>
          <cell r="F189">
            <v>55514943.850108974</v>
          </cell>
          <cell r="G189">
            <v>39121227.060526162</v>
          </cell>
          <cell r="H189">
            <v>0</v>
          </cell>
          <cell r="I189">
            <v>0</v>
          </cell>
          <cell r="J189">
            <v>39121227.060526162</v>
          </cell>
          <cell r="K189">
            <v>0</v>
          </cell>
        </row>
        <row r="190">
          <cell r="A190" t="str">
            <v>VA</v>
          </cell>
          <cell r="B190" t="str">
            <v>urban</v>
          </cell>
          <cell r="C190">
            <v>44</v>
          </cell>
          <cell r="D190" t="str">
            <v>Total Stormwater Management (All Types)</v>
          </cell>
          <cell r="E190">
            <v>1260364797.090605</v>
          </cell>
          <cell r="F190">
            <v>163223007.34864286</v>
          </cell>
          <cell r="G190">
            <v>126036479.70906051</v>
          </cell>
          <cell r="H190">
            <v>0</v>
          </cell>
          <cell r="I190">
            <v>0</v>
          </cell>
          <cell r="J190">
            <v>126036479.70906051</v>
          </cell>
          <cell r="K190">
            <v>0</v>
          </cell>
        </row>
        <row r="191">
          <cell r="A191" t="str">
            <v>VA</v>
          </cell>
          <cell r="B191" t="str">
            <v>urban</v>
          </cell>
          <cell r="C191">
            <v>45</v>
          </cell>
          <cell r="D191" t="str">
            <v>Total Stormwater Management (All Types)</v>
          </cell>
          <cell r="E191">
            <v>3033388298.9627786</v>
          </cell>
          <cell r="F191">
            <v>215226353.7541393</v>
          </cell>
          <cell r="G191">
            <v>182003297.93776667</v>
          </cell>
          <cell r="H191">
            <v>0</v>
          </cell>
          <cell r="I191">
            <v>0</v>
          </cell>
          <cell r="J191">
            <v>182003297.93776667</v>
          </cell>
          <cell r="K191">
            <v>0</v>
          </cell>
        </row>
        <row r="192">
          <cell r="A192" t="str">
            <v>VA</v>
          </cell>
          <cell r="B192" t="str">
            <v>urban</v>
          </cell>
          <cell r="C192">
            <v>49</v>
          </cell>
          <cell r="D192" t="str">
            <v>Urban Stream Restoration</v>
          </cell>
          <cell r="E192">
            <v>57446672.336135656</v>
          </cell>
          <cell r="F192">
            <v>3146741.175092278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VA</v>
          </cell>
          <cell r="B193" t="str">
            <v>urban</v>
          </cell>
          <cell r="C193">
            <v>50</v>
          </cell>
          <cell r="D193" t="str">
            <v>Erosion &amp; Sediment Control</v>
          </cell>
          <cell r="E193">
            <v>0</v>
          </cell>
          <cell r="F193" t="str">
            <v>n/a</v>
          </cell>
          <cell r="G193">
            <v>713561594.05620182</v>
          </cell>
          <cell r="H193">
            <v>0</v>
          </cell>
          <cell r="I193">
            <v>0</v>
          </cell>
          <cell r="J193">
            <v>713561594.05620182</v>
          </cell>
          <cell r="K193">
            <v>0</v>
          </cell>
        </row>
        <row r="194">
          <cell r="A194" t="str">
            <v>VA</v>
          </cell>
          <cell r="B194" t="str">
            <v>urban</v>
          </cell>
          <cell r="C194">
            <v>51</v>
          </cell>
          <cell r="D194" t="str">
            <v>Urban Nutrient Management</v>
          </cell>
          <cell r="E194">
            <v>5065005</v>
          </cell>
          <cell r="F194">
            <v>1859913.2159000782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VA</v>
          </cell>
          <cell r="B195" t="str">
            <v>urban</v>
          </cell>
          <cell r="C195">
            <v>56</v>
          </cell>
          <cell r="D195" t="str">
            <v>Mixed Open Nutrient Management</v>
          </cell>
          <cell r="E195">
            <v>14561025</v>
          </cell>
          <cell r="F195">
            <v>5346933.089809671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VA</v>
          </cell>
          <cell r="B196" t="str">
            <v>urban</v>
          </cell>
          <cell r="C196">
            <v>55</v>
          </cell>
          <cell r="D196" t="str">
            <v>Horse Pasture Management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VA</v>
          </cell>
          <cell r="B197" t="str">
            <v>septic</v>
          </cell>
          <cell r="C197">
            <v>64</v>
          </cell>
          <cell r="D197" t="str">
            <v>Septic Connections</v>
          </cell>
          <cell r="E197">
            <v>29237328.828947078</v>
          </cell>
          <cell r="F197">
            <v>2846178.3692741441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VA</v>
          </cell>
          <cell r="B198" t="str">
            <v>septic</v>
          </cell>
          <cell r="C198">
            <v>65</v>
          </cell>
          <cell r="D198" t="str">
            <v>Septic Denitrification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VA</v>
          </cell>
          <cell r="B199" t="str">
            <v>septic</v>
          </cell>
          <cell r="C199">
            <v>66</v>
          </cell>
          <cell r="D199" t="str">
            <v>Septic Pumping</v>
          </cell>
          <cell r="E199">
            <v>45165901.965201378</v>
          </cell>
          <cell r="F199">
            <v>15055300.655067125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VA</v>
          </cell>
          <cell r="B200" t="str">
            <v>POTW</v>
          </cell>
          <cell r="C200">
            <v>67</v>
          </cell>
          <cell r="D200" t="str">
            <v>WWTP</v>
          </cell>
          <cell r="E200">
            <v>1098734036</v>
          </cell>
          <cell r="F200">
            <v>80132503.70396933</v>
          </cell>
          <cell r="G200">
            <v>41519000</v>
          </cell>
          <cell r="H200">
            <v>0</v>
          </cell>
          <cell r="I200">
            <v>0</v>
          </cell>
          <cell r="J200">
            <v>41519000</v>
          </cell>
          <cell r="K200">
            <v>0</v>
          </cell>
        </row>
        <row r="201">
          <cell r="A201" t="str">
            <v>VA</v>
          </cell>
          <cell r="B201" t="str">
            <v>erosion</v>
          </cell>
          <cell r="C201">
            <v>71</v>
          </cell>
          <cell r="D201" t="str">
            <v>Shore Erosion Control (All Types)</v>
          </cell>
          <cell r="E201" t="str">
            <v>n/a</v>
          </cell>
          <cell r="F201">
            <v>0</v>
          </cell>
          <cell r="G201" t="str">
            <v>n/a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VA</v>
          </cell>
          <cell r="B202" t="str">
            <v>erosion</v>
          </cell>
          <cell r="C202">
            <v>71</v>
          </cell>
          <cell r="D202" t="str">
            <v>Shore Erosion Control (All Types)</v>
          </cell>
          <cell r="E202" t="str">
            <v>n/a</v>
          </cell>
          <cell r="F202">
            <v>0</v>
          </cell>
          <cell r="G202" t="str">
            <v>n/a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VA</v>
          </cell>
          <cell r="B203" t="str">
            <v>erosion</v>
          </cell>
          <cell r="C203">
            <v>71</v>
          </cell>
          <cell r="D203" t="str">
            <v>Shore Erosion Control (All Types)</v>
          </cell>
          <cell r="E203" t="str">
            <v>n/a</v>
          </cell>
          <cell r="F203">
            <v>0</v>
          </cell>
          <cell r="G203" t="str">
            <v>n/a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VA</v>
          </cell>
          <cell r="B204" t="str">
            <v>erosion</v>
          </cell>
          <cell r="C204">
            <v>71</v>
          </cell>
          <cell r="D204" t="str">
            <v>Shore Erosion Control (All Types)</v>
          </cell>
          <cell r="E204" t="str">
            <v>n/a</v>
          </cell>
          <cell r="F204">
            <v>0</v>
          </cell>
          <cell r="G204" t="str">
            <v>n/a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WV</v>
          </cell>
          <cell r="B205" t="str">
            <v>ag</v>
          </cell>
          <cell r="C205">
            <v>1</v>
          </cell>
          <cell r="D205" t="str">
            <v>Forest Buffers</v>
          </cell>
          <cell r="E205">
            <v>3156072</v>
          </cell>
          <cell r="F205">
            <v>223931.0638132942</v>
          </cell>
          <cell r="G205">
            <v>39819.600000000006</v>
          </cell>
          <cell r="H205">
            <v>0</v>
          </cell>
          <cell r="I205">
            <v>233510</v>
          </cell>
          <cell r="J205">
            <v>273329.59999999998</v>
          </cell>
          <cell r="K205">
            <v>0</v>
          </cell>
        </row>
        <row r="206">
          <cell r="A206" t="str">
            <v>WV</v>
          </cell>
          <cell r="B206" t="str">
            <v>ag</v>
          </cell>
          <cell r="C206">
            <v>5</v>
          </cell>
          <cell r="D206" t="str">
            <v>Grass Buffers</v>
          </cell>
          <cell r="E206">
            <v>891161.11226512538</v>
          </cell>
          <cell r="F206">
            <v>115409.44106963871</v>
          </cell>
          <cell r="G206">
            <v>0</v>
          </cell>
          <cell r="H206">
            <v>0</v>
          </cell>
          <cell r="I206">
            <v>325616.5602507189</v>
          </cell>
          <cell r="J206">
            <v>325616.5602507189</v>
          </cell>
          <cell r="K206">
            <v>0</v>
          </cell>
        </row>
        <row r="207">
          <cell r="A207" t="str">
            <v>WV</v>
          </cell>
          <cell r="B207" t="str">
            <v>ag</v>
          </cell>
          <cell r="C207">
            <v>9</v>
          </cell>
          <cell r="D207" t="str">
            <v>Land Retirement</v>
          </cell>
          <cell r="E207">
            <v>254306.84158316007</v>
          </cell>
          <cell r="F207">
            <v>32933.899430034871</v>
          </cell>
          <cell r="G207">
            <v>0</v>
          </cell>
          <cell r="H207">
            <v>0</v>
          </cell>
          <cell r="I207">
            <v>183023.86326060761</v>
          </cell>
          <cell r="J207">
            <v>183023.86326060761</v>
          </cell>
          <cell r="K207">
            <v>0</v>
          </cell>
        </row>
        <row r="208">
          <cell r="A208" t="str">
            <v>WV</v>
          </cell>
          <cell r="B208" t="str">
            <v>ag</v>
          </cell>
          <cell r="C208">
            <v>10</v>
          </cell>
          <cell r="D208" t="str">
            <v>Tree Planting</v>
          </cell>
          <cell r="E208">
            <v>1020785.013250794</v>
          </cell>
          <cell r="F208">
            <v>72427.205064370501</v>
          </cell>
          <cell r="G208">
            <v>12879.063251295067</v>
          </cell>
          <cell r="H208">
            <v>0</v>
          </cell>
          <cell r="I208">
            <v>0</v>
          </cell>
          <cell r="J208">
            <v>12879.063251295067</v>
          </cell>
          <cell r="K208">
            <v>0</v>
          </cell>
        </row>
        <row r="209">
          <cell r="A209" t="str">
            <v>WV</v>
          </cell>
          <cell r="B209" t="str">
            <v>ag</v>
          </cell>
          <cell r="C209">
            <v>14</v>
          </cell>
          <cell r="D209" t="str">
            <v>Conservation-Tillage</v>
          </cell>
          <cell r="E209">
            <v>0</v>
          </cell>
          <cell r="F209" t="str">
            <v>n/a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WV</v>
          </cell>
          <cell r="B210" t="str">
            <v>ag</v>
          </cell>
          <cell r="C210">
            <v>16</v>
          </cell>
          <cell r="D210" t="str">
            <v>Total Nutrient Management (All Types)</v>
          </cell>
          <cell r="E210">
            <v>3218237.3454136332</v>
          </cell>
          <cell r="F210">
            <v>1181764.3162520078</v>
          </cell>
          <cell r="G210">
            <v>1693809.1291650701</v>
          </cell>
          <cell r="H210">
            <v>0</v>
          </cell>
          <cell r="I210">
            <v>0</v>
          </cell>
          <cell r="J210">
            <v>1693809.1291650701</v>
          </cell>
          <cell r="K210">
            <v>0</v>
          </cell>
        </row>
        <row r="211">
          <cell r="A211" t="str">
            <v>WV</v>
          </cell>
          <cell r="B211" t="str">
            <v>ag</v>
          </cell>
          <cell r="C211">
            <v>20</v>
          </cell>
          <cell r="D211" t="str">
            <v>32% Poultry Phytase</v>
          </cell>
          <cell r="E211">
            <v>0</v>
          </cell>
          <cell r="F211" t="str">
            <v>n/a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WV</v>
          </cell>
          <cell r="B212" t="str">
            <v>ag</v>
          </cell>
          <cell r="C212">
            <v>21</v>
          </cell>
          <cell r="D212" t="str">
            <v>Poultry Litter Transport</v>
          </cell>
          <cell r="E212">
            <v>0</v>
          </cell>
          <cell r="F212" t="str">
            <v>n/a</v>
          </cell>
          <cell r="G212">
            <v>125000</v>
          </cell>
          <cell r="H212">
            <v>0</v>
          </cell>
          <cell r="I212">
            <v>0</v>
          </cell>
          <cell r="J212">
            <v>125000</v>
          </cell>
          <cell r="K212">
            <v>0</v>
          </cell>
        </row>
        <row r="213">
          <cell r="A213" t="str">
            <v>WV</v>
          </cell>
          <cell r="B213" t="str">
            <v>ag</v>
          </cell>
          <cell r="C213">
            <v>22</v>
          </cell>
          <cell r="D213" t="str">
            <v>Poultry Litter Transport</v>
          </cell>
          <cell r="E213">
            <v>0</v>
          </cell>
          <cell r="F213" t="str">
            <v>n/a</v>
          </cell>
          <cell r="G213">
            <v>125000</v>
          </cell>
          <cell r="H213">
            <v>0</v>
          </cell>
          <cell r="I213">
            <v>0</v>
          </cell>
          <cell r="J213">
            <v>125000</v>
          </cell>
          <cell r="K213">
            <v>0</v>
          </cell>
        </row>
        <row r="214">
          <cell r="A214" t="str">
            <v>WV</v>
          </cell>
          <cell r="B214" t="str">
            <v>ag</v>
          </cell>
          <cell r="C214">
            <v>27</v>
          </cell>
          <cell r="D214" t="str">
            <v>Conservation Plans/SCWQP</v>
          </cell>
          <cell r="E214">
            <v>16041655.512854541</v>
          </cell>
          <cell r="F214">
            <v>2077467.7789345023</v>
          </cell>
          <cell r="G214">
            <v>1743658.2079189718</v>
          </cell>
          <cell r="H214">
            <v>0</v>
          </cell>
          <cell r="I214">
            <v>0</v>
          </cell>
          <cell r="J214">
            <v>1743658.2079189718</v>
          </cell>
          <cell r="K214">
            <v>0</v>
          </cell>
        </row>
        <row r="215">
          <cell r="A215" t="str">
            <v>WV</v>
          </cell>
          <cell r="B215" t="str">
            <v>ag</v>
          </cell>
          <cell r="C215">
            <v>29</v>
          </cell>
          <cell r="D215" t="str">
            <v>Total Cover Crops (All Types)</v>
          </cell>
          <cell r="E215">
            <v>0</v>
          </cell>
          <cell r="F215" t="str">
            <v>n/a</v>
          </cell>
          <cell r="G215">
            <v>194232.2516776683</v>
          </cell>
          <cell r="H215">
            <v>0</v>
          </cell>
          <cell r="I215">
            <v>0</v>
          </cell>
          <cell r="J215">
            <v>194232.2516776683</v>
          </cell>
          <cell r="K215">
            <v>0</v>
          </cell>
        </row>
        <row r="216">
          <cell r="A216" t="str">
            <v>WV</v>
          </cell>
          <cell r="B216" t="str">
            <v>ag</v>
          </cell>
          <cell r="C216">
            <v>32</v>
          </cell>
          <cell r="D216" t="str">
            <v>Total Pasture Grazing BMP (All Types)</v>
          </cell>
          <cell r="E216">
            <v>3122612.2008884298</v>
          </cell>
          <cell r="F216">
            <v>404392.56585800537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WV</v>
          </cell>
          <cell r="B217" t="str">
            <v>ag</v>
          </cell>
          <cell r="C217">
            <v>34</v>
          </cell>
          <cell r="D217" t="str">
            <v>Total Pasture Grazing BMP (All Types)</v>
          </cell>
          <cell r="E217">
            <v>39126069.465030424</v>
          </cell>
          <cell r="F217">
            <v>5067004.9961376982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WV</v>
          </cell>
          <cell r="B218" t="str">
            <v>ag</v>
          </cell>
          <cell r="C218">
            <v>37</v>
          </cell>
          <cell r="D218" t="str">
            <v>Animal Waste Management Systems (All Types)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WV</v>
          </cell>
          <cell r="B219" t="str">
            <v>forest</v>
          </cell>
          <cell r="C219">
            <v>63</v>
          </cell>
          <cell r="D219" t="str">
            <v>Forest Harvesting Practices</v>
          </cell>
          <cell r="E219">
            <v>0</v>
          </cell>
          <cell r="F219" t="str">
            <v>n/a</v>
          </cell>
          <cell r="G219">
            <v>11424000</v>
          </cell>
          <cell r="H219">
            <v>0</v>
          </cell>
          <cell r="I219">
            <v>0</v>
          </cell>
          <cell r="J219">
            <v>11424000</v>
          </cell>
          <cell r="K219">
            <v>0</v>
          </cell>
        </row>
        <row r="220">
          <cell r="A220" t="str">
            <v>WV</v>
          </cell>
          <cell r="B220" t="str">
            <v>urban</v>
          </cell>
          <cell r="C220">
            <v>1</v>
          </cell>
          <cell r="D220" t="str">
            <v>Forest Buffers</v>
          </cell>
          <cell r="E220">
            <v>6851424</v>
          </cell>
          <cell r="F220">
            <v>486125.36879891698</v>
          </cell>
          <cell r="G220">
            <v>86443.200000000012</v>
          </cell>
          <cell r="H220">
            <v>0</v>
          </cell>
          <cell r="I220">
            <v>0</v>
          </cell>
          <cell r="J220">
            <v>86443.200000000012</v>
          </cell>
          <cell r="K220">
            <v>0</v>
          </cell>
        </row>
        <row r="221">
          <cell r="A221" t="str">
            <v>WV</v>
          </cell>
          <cell r="B221" t="str">
            <v>urban</v>
          </cell>
          <cell r="C221">
            <v>3</v>
          </cell>
          <cell r="D221" t="str">
            <v>Forest Buffers</v>
          </cell>
          <cell r="E221">
            <v>2635297.5215999996</v>
          </cell>
          <cell r="F221">
            <v>186980.83487208965</v>
          </cell>
          <cell r="G221">
            <v>33249.080880000001</v>
          </cell>
          <cell r="H221">
            <v>0</v>
          </cell>
          <cell r="I221">
            <v>0</v>
          </cell>
          <cell r="J221">
            <v>33249.080880000001</v>
          </cell>
          <cell r="K221">
            <v>0</v>
          </cell>
        </row>
        <row r="222">
          <cell r="A222" t="str">
            <v>WV</v>
          </cell>
          <cell r="B222" t="str">
            <v>urban</v>
          </cell>
          <cell r="C222">
            <v>11</v>
          </cell>
          <cell r="D222" t="str">
            <v>Tree Planting</v>
          </cell>
          <cell r="E222">
            <v>4485793.6991999997</v>
          </cell>
          <cell r="F222">
            <v>318278.08589564124</v>
          </cell>
          <cell r="G222">
            <v>56596.46256</v>
          </cell>
          <cell r="H222">
            <v>0</v>
          </cell>
          <cell r="I222">
            <v>0</v>
          </cell>
          <cell r="J222">
            <v>56596.46256</v>
          </cell>
          <cell r="K222">
            <v>0</v>
          </cell>
        </row>
        <row r="223">
          <cell r="A223" t="str">
            <v>WV</v>
          </cell>
          <cell r="B223" t="str">
            <v>urban</v>
          </cell>
          <cell r="C223">
            <v>12</v>
          </cell>
          <cell r="D223" t="str">
            <v>Tree Planting</v>
          </cell>
          <cell r="E223">
            <v>1187964.7607999998</v>
          </cell>
          <cell r="F223">
            <v>84289.018963651513</v>
          </cell>
          <cell r="G223">
            <v>14988.34044</v>
          </cell>
          <cell r="H223">
            <v>0</v>
          </cell>
          <cell r="I223">
            <v>0</v>
          </cell>
          <cell r="J223">
            <v>14988.34044</v>
          </cell>
          <cell r="K223">
            <v>0</v>
          </cell>
        </row>
        <row r="224">
          <cell r="A224" t="str">
            <v>WV</v>
          </cell>
          <cell r="B224" t="str">
            <v>urban</v>
          </cell>
          <cell r="C224">
            <v>41</v>
          </cell>
          <cell r="D224" t="str">
            <v>Total Stormwater Management (All Types)</v>
          </cell>
          <cell r="E224">
            <v>62413725.009150125</v>
          </cell>
          <cell r="F224">
            <v>4428407.1585975839</v>
          </cell>
          <cell r="G224">
            <v>3120686.2504575062</v>
          </cell>
          <cell r="H224">
            <v>0</v>
          </cell>
          <cell r="I224">
            <v>0</v>
          </cell>
          <cell r="J224">
            <v>3120686.2504575062</v>
          </cell>
          <cell r="K224">
            <v>0</v>
          </cell>
        </row>
        <row r="225">
          <cell r="A225" t="str">
            <v>WV</v>
          </cell>
          <cell r="B225" t="str">
            <v>urban</v>
          </cell>
          <cell r="C225">
            <v>43</v>
          </cell>
          <cell r="D225" t="str">
            <v>Total Stormwater Management (All Types)</v>
          </cell>
          <cell r="E225">
            <v>12663539.582774529</v>
          </cell>
          <cell r="F225">
            <v>898509.25150391378</v>
          </cell>
          <cell r="G225">
            <v>633176.97913872648</v>
          </cell>
          <cell r="H225">
            <v>0</v>
          </cell>
          <cell r="I225">
            <v>0</v>
          </cell>
          <cell r="J225">
            <v>633176.97913872648</v>
          </cell>
          <cell r="K225">
            <v>0</v>
          </cell>
        </row>
        <row r="226">
          <cell r="A226" t="str">
            <v>WV</v>
          </cell>
          <cell r="B226" t="str">
            <v>urban</v>
          </cell>
          <cell r="C226">
            <v>44</v>
          </cell>
          <cell r="D226" t="str">
            <v>Total Stormwater Management (All Types)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WV</v>
          </cell>
          <cell r="B227" t="str">
            <v>urban</v>
          </cell>
          <cell r="C227">
            <v>45</v>
          </cell>
          <cell r="D227" t="str">
            <v>Total Stormwater Management (All Types)</v>
          </cell>
          <cell r="E227">
            <v>9256264.251570221</v>
          </cell>
          <cell r="F227">
            <v>656754.69405992166</v>
          </cell>
          <cell r="G227">
            <v>555375.85509421316</v>
          </cell>
          <cell r="H227">
            <v>0</v>
          </cell>
          <cell r="I227">
            <v>0</v>
          </cell>
          <cell r="J227">
            <v>555375.85509421316</v>
          </cell>
          <cell r="K227">
            <v>0</v>
          </cell>
        </row>
        <row r="228">
          <cell r="A228" t="str">
            <v>WV</v>
          </cell>
          <cell r="B228" t="str">
            <v>urban</v>
          </cell>
          <cell r="C228">
            <v>49</v>
          </cell>
          <cell r="D228" t="str">
            <v>Urban Stream Restoration</v>
          </cell>
          <cell r="E228">
            <v>34981305.609611794</v>
          </cell>
          <cell r="F228">
            <v>1916161.7243234147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WV</v>
          </cell>
          <cell r="B229" t="str">
            <v>urban</v>
          </cell>
          <cell r="C229">
            <v>50</v>
          </cell>
          <cell r="D229" t="str">
            <v>Erosion &amp; Sediment Control</v>
          </cell>
          <cell r="E229">
            <v>0</v>
          </cell>
          <cell r="F229" t="str">
            <v>n/a</v>
          </cell>
          <cell r="G229">
            <v>14101280.481409155</v>
          </cell>
          <cell r="H229">
            <v>0</v>
          </cell>
          <cell r="I229">
            <v>0</v>
          </cell>
          <cell r="J229">
            <v>14101280.481409155</v>
          </cell>
          <cell r="K229">
            <v>0</v>
          </cell>
        </row>
        <row r="230">
          <cell r="A230" t="str">
            <v>WV</v>
          </cell>
          <cell r="B230" t="str">
            <v>urban</v>
          </cell>
          <cell r="C230">
            <v>56</v>
          </cell>
          <cell r="D230" t="str">
            <v>Mixed Open Nutrient Management</v>
          </cell>
          <cell r="E230">
            <v>67518.008221409429</v>
          </cell>
          <cell r="F230">
            <v>24793.190885744338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WV</v>
          </cell>
          <cell r="B231" t="str">
            <v>urban</v>
          </cell>
          <cell r="C231">
            <v>51</v>
          </cell>
          <cell r="D231" t="str">
            <v>Urban Nutrient Management</v>
          </cell>
          <cell r="E231">
            <v>123109.21587742076</v>
          </cell>
          <cell r="F231">
            <v>45206.758455225725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WV</v>
          </cell>
          <cell r="B232" t="str">
            <v>septic</v>
          </cell>
          <cell r="C232">
            <v>64</v>
          </cell>
          <cell r="D232" t="str">
            <v>Septic Connections</v>
          </cell>
          <cell r="E232">
            <v>7816280.5054974295</v>
          </cell>
          <cell r="F232">
            <v>760894.69845481496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WV</v>
          </cell>
          <cell r="B233" t="str">
            <v>septic</v>
          </cell>
          <cell r="C233">
            <v>66</v>
          </cell>
          <cell r="D233" t="str">
            <v>Septic Pumping</v>
          </cell>
          <cell r="E233">
            <v>0</v>
          </cell>
          <cell r="F233" t="str">
            <v>n/a</v>
          </cell>
          <cell r="G233">
            <v>1697937.328372614</v>
          </cell>
          <cell r="H233">
            <v>0</v>
          </cell>
          <cell r="I233">
            <v>0</v>
          </cell>
          <cell r="J233">
            <v>1697937.328372614</v>
          </cell>
          <cell r="K233">
            <v>0</v>
          </cell>
        </row>
        <row r="234">
          <cell r="A234" t="str">
            <v>WV</v>
          </cell>
          <cell r="B234" t="str">
            <v>POTW</v>
          </cell>
          <cell r="C234">
            <v>67</v>
          </cell>
          <cell r="D234" t="str">
            <v>WWTP</v>
          </cell>
          <cell r="E234">
            <v>144718995</v>
          </cell>
          <cell r="F234">
            <v>7779536.3384294854</v>
          </cell>
          <cell r="G234">
            <v>2847000</v>
          </cell>
          <cell r="H234">
            <v>0</v>
          </cell>
          <cell r="I234">
            <v>0</v>
          </cell>
          <cell r="J234">
            <v>2847000</v>
          </cell>
          <cell r="K23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A11" t="str">
            <v>DE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"/>
      <sheetName val="CBP unit costs"/>
    </sheetNames>
    <sheetDataSet>
      <sheetData sheetId="0" refreshError="1"/>
      <sheetData sheetId="1">
        <row r="88">
          <cell r="A88">
            <v>2001</v>
          </cell>
          <cell r="B88">
            <v>6343</v>
          </cell>
          <cell r="C88">
            <v>1.0692101529244837</v>
          </cell>
        </row>
        <row r="89">
          <cell r="A89">
            <v>2002</v>
          </cell>
          <cell r="B89">
            <v>6538</v>
          </cell>
          <cell r="C89">
            <v>1.0373202814316305</v>
          </cell>
        </row>
        <row r="90">
          <cell r="A90">
            <v>2003</v>
          </cell>
          <cell r="B90">
            <v>6782</v>
          </cell>
          <cell r="C9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"/>
      <sheetName val="CBP unit costs"/>
    </sheetNames>
    <sheetDataSet>
      <sheetData sheetId="0" refreshError="1"/>
      <sheetData sheetId="1">
        <row r="88">
          <cell r="A88">
            <v>2001</v>
          </cell>
          <cell r="B88">
            <v>6343</v>
          </cell>
          <cell r="C88">
            <v>1.0692101529244837</v>
          </cell>
        </row>
        <row r="89">
          <cell r="A89">
            <v>2002</v>
          </cell>
          <cell r="B89">
            <v>6538</v>
          </cell>
          <cell r="C89">
            <v>1.0373202814316305</v>
          </cell>
        </row>
        <row r="90">
          <cell r="A90">
            <v>2003</v>
          </cell>
          <cell r="B90">
            <v>6782</v>
          </cell>
          <cell r="C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D9" sqref="D9"/>
    </sheetView>
  </sheetViews>
  <sheetFormatPr defaultRowHeight="12.75" x14ac:dyDescent="0.2"/>
  <cols>
    <col min="1" max="1" width="37.5703125" customWidth="1"/>
    <col min="2" max="2" width="11.42578125" bestFit="1" customWidth="1"/>
    <col min="3" max="3" width="12.5703125" bestFit="1" customWidth="1"/>
    <col min="4" max="4" width="13.28515625" customWidth="1"/>
    <col min="5" max="5" width="18.85546875" bestFit="1" customWidth="1"/>
    <col min="6" max="6" width="20.42578125" bestFit="1" customWidth="1"/>
    <col min="10" max="10" width="33.42578125" customWidth="1"/>
    <col min="11" max="11" width="6.5703125" customWidth="1"/>
    <col min="12" max="12" width="5.85546875" customWidth="1"/>
  </cols>
  <sheetData>
    <row r="1" spans="1:7" s="18" customFormat="1" x14ac:dyDescent="0.2">
      <c r="A1" s="135" t="s">
        <v>72</v>
      </c>
      <c r="B1" s="59"/>
      <c r="C1" s="59"/>
      <c r="D1" s="59"/>
      <c r="E1" s="59"/>
      <c r="F1" s="59"/>
      <c r="G1" s="59"/>
    </row>
    <row r="2" spans="1:7" x14ac:dyDescent="0.2">
      <c r="A2" s="59" t="s">
        <v>62</v>
      </c>
      <c r="B2" s="3"/>
      <c r="C2" s="3"/>
      <c r="D2" s="3"/>
      <c r="E2" s="3"/>
      <c r="F2" s="3"/>
      <c r="G2" s="3"/>
    </row>
    <row r="3" spans="1:7" s="18" customFormat="1" x14ac:dyDescent="0.2">
      <c r="A3" s="59" t="s">
        <v>61</v>
      </c>
      <c r="B3" s="59"/>
      <c r="C3" s="59"/>
      <c r="D3" s="59"/>
      <c r="E3" s="59"/>
      <c r="F3" s="59"/>
      <c r="G3" s="59"/>
    </row>
    <row r="4" spans="1:7" x14ac:dyDescent="0.2">
      <c r="A4" s="3" t="s">
        <v>26</v>
      </c>
      <c r="B4" s="3"/>
      <c r="C4" s="3"/>
      <c r="D4" s="3"/>
      <c r="E4" s="3"/>
      <c r="F4" s="3"/>
      <c r="G4" s="3"/>
    </row>
    <row r="5" spans="1:7" x14ac:dyDescent="0.2">
      <c r="A5" s="59" t="s">
        <v>73</v>
      </c>
      <c r="B5" s="3"/>
      <c r="C5" s="3"/>
      <c r="D5" s="3"/>
      <c r="E5" s="3"/>
      <c r="F5" s="3"/>
      <c r="G5" s="3"/>
    </row>
    <row r="6" spans="1:7" x14ac:dyDescent="0.2">
      <c r="A6" s="24"/>
      <c r="B6" s="3"/>
      <c r="C6" s="3"/>
      <c r="D6" s="3"/>
      <c r="E6" s="3"/>
      <c r="F6" s="3"/>
      <c r="G6" s="3"/>
    </row>
    <row r="7" spans="1:7" x14ac:dyDescent="0.2">
      <c r="B7" s="4" t="s">
        <v>11</v>
      </c>
      <c r="C7" s="4" t="s">
        <v>11</v>
      </c>
      <c r="D7" s="71" t="s">
        <v>11</v>
      </c>
      <c r="E7" s="4" t="s">
        <v>11</v>
      </c>
      <c r="F7" s="4" t="s">
        <v>11</v>
      </c>
    </row>
    <row r="8" spans="1:7" s="2" customFormat="1" x14ac:dyDescent="0.2">
      <c r="A8" s="33" t="s">
        <v>9</v>
      </c>
      <c r="B8" s="9">
        <v>1985</v>
      </c>
      <c r="C8" s="9">
        <v>2009</v>
      </c>
      <c r="D8" s="72">
        <v>2014</v>
      </c>
      <c r="E8" s="9" t="s">
        <v>0</v>
      </c>
      <c r="F8" s="9" t="s">
        <v>18</v>
      </c>
    </row>
    <row r="9" spans="1:7" s="2" customFormat="1" x14ac:dyDescent="0.2">
      <c r="A9" s="2" t="s">
        <v>5</v>
      </c>
      <c r="B9" s="131">
        <v>13.914007142493499</v>
      </c>
      <c r="C9" s="131">
        <v>10.719411195127099</v>
      </c>
      <c r="D9" s="73">
        <v>11.234737848418467</v>
      </c>
      <c r="E9" s="32">
        <f t="shared" ref="E9:E17" si="0">C9-0.6*(C9-F9)</f>
        <v>9.5977643931460399</v>
      </c>
      <c r="F9" s="22">
        <v>8.8499998584919997</v>
      </c>
    </row>
    <row r="10" spans="1:7" s="2" customFormat="1" x14ac:dyDescent="0.2">
      <c r="A10" s="2" t="s">
        <v>1</v>
      </c>
      <c r="B10" s="131">
        <v>124.27709270300301</v>
      </c>
      <c r="C10" s="131">
        <v>116.635608612727</v>
      </c>
      <c r="D10" s="73">
        <v>117.01383623963203</v>
      </c>
      <c r="E10" s="32">
        <f t="shared" si="0"/>
        <v>94.051840950290199</v>
      </c>
      <c r="F10" s="22">
        <v>78.99599584199899</v>
      </c>
    </row>
    <row r="11" spans="1:7" s="2" customFormat="1" x14ac:dyDescent="0.2">
      <c r="A11" s="2" t="s">
        <v>2</v>
      </c>
      <c r="B11" s="131">
        <v>76.560804185401395</v>
      </c>
      <c r="C11" s="131">
        <v>51.947956549510501</v>
      </c>
      <c r="D11" s="73">
        <v>49.814770271196565</v>
      </c>
      <c r="E11" s="32">
        <f t="shared" si="0"/>
        <v>45.481182618391799</v>
      </c>
      <c r="F11" s="22">
        <v>41.169999997646002</v>
      </c>
    </row>
    <row r="12" spans="1:7" s="2" customFormat="1" x14ac:dyDescent="0.2">
      <c r="A12" s="2" t="s">
        <v>3</v>
      </c>
      <c r="B12" s="131">
        <v>85.0282561050944</v>
      </c>
      <c r="C12" s="131">
        <v>68.127539644068193</v>
      </c>
      <c r="D12" s="73">
        <v>59.023893435611953</v>
      </c>
      <c r="E12" s="32">
        <f t="shared" si="0"/>
        <v>58.803789953226079</v>
      </c>
      <c r="F12" s="22">
        <v>52.587956825997999</v>
      </c>
      <c r="G12" s="34"/>
    </row>
    <row r="13" spans="1:7" s="2" customFormat="1" x14ac:dyDescent="0.2">
      <c r="A13" s="2" t="s">
        <v>7</v>
      </c>
      <c r="B13" s="131">
        <v>6.3672077624418701</v>
      </c>
      <c r="C13" s="131">
        <v>5.4650482536451399</v>
      </c>
      <c r="D13" s="73">
        <v>5.2726221958366644</v>
      </c>
      <c r="E13" s="32">
        <f t="shared" si="0"/>
        <v>5.1999897050160557</v>
      </c>
      <c r="F13" s="22">
        <v>5.0232840059299999</v>
      </c>
    </row>
    <row r="14" spans="1:7" s="2" customFormat="1" x14ac:dyDescent="0.2">
      <c r="A14" s="2" t="s">
        <v>6</v>
      </c>
      <c r="B14" s="131">
        <v>5.2668704874129997</v>
      </c>
      <c r="C14" s="131">
        <v>4.4742525433531899</v>
      </c>
      <c r="D14" s="73">
        <v>4.0480210023164345</v>
      </c>
      <c r="E14" s="32">
        <f t="shared" si="0"/>
        <v>3.8243304173406756</v>
      </c>
      <c r="F14" s="22">
        <v>3.3910489999989997</v>
      </c>
    </row>
    <row r="15" spans="1:7" s="2" customFormat="1" x14ac:dyDescent="0.2">
      <c r="A15" s="2" t="s">
        <v>4</v>
      </c>
      <c r="B15" s="131">
        <v>6.1709086718156199</v>
      </c>
      <c r="C15" s="131">
        <v>2.8770798309533201</v>
      </c>
      <c r="D15" s="73">
        <v>2.0712223558560612</v>
      </c>
      <c r="E15" s="32">
        <f t="shared" si="0"/>
        <v>2.5747183323813281</v>
      </c>
      <c r="F15" s="22">
        <v>2.3731439999999999</v>
      </c>
    </row>
    <row r="16" spans="1:7" s="2" customFormat="1" x14ac:dyDescent="0.2">
      <c r="A16" s="77" t="s">
        <v>32</v>
      </c>
      <c r="B16" s="29">
        <v>26.117192092178048</v>
      </c>
      <c r="C16" s="29">
        <v>3.0473013078480364</v>
      </c>
      <c r="D16" s="50">
        <v>1.6282291435840428</v>
      </c>
      <c r="E16" s="32">
        <f t="shared" si="0"/>
        <v>1.2189205231392146</v>
      </c>
      <c r="F16" s="29">
        <v>0</v>
      </c>
    </row>
    <row r="17" spans="1:13" x14ac:dyDescent="0.2">
      <c r="A17" s="77" t="s">
        <v>63</v>
      </c>
      <c r="B17" s="29">
        <v>26.08</v>
      </c>
      <c r="C17" s="22">
        <v>19.368127984554899</v>
      </c>
      <c r="D17" s="139">
        <v>16.7258386353902</v>
      </c>
      <c r="E17" s="32">
        <f t="shared" si="0"/>
        <v>16.85525119382196</v>
      </c>
      <c r="F17" s="50">
        <f>(15680000-500000)/1000000</f>
        <v>15.18</v>
      </c>
      <c r="G17" s="11"/>
    </row>
    <row r="18" spans="1:13" s="2" customFormat="1" x14ac:dyDescent="0.2">
      <c r="A18" s="9" t="s">
        <v>24</v>
      </c>
      <c r="B18" s="23">
        <f>SUM(B9:B17)</f>
        <v>369.78233914984077</v>
      </c>
      <c r="C18" s="23">
        <f>SUM(C9:C17)</f>
        <v>282.66232592178744</v>
      </c>
      <c r="D18" s="23">
        <f>SUM(D9:D17)</f>
        <v>266.83317112784243</v>
      </c>
      <c r="E18" s="23">
        <f>SUM(E9:E17)</f>
        <v>237.60778808675337</v>
      </c>
      <c r="F18" s="23">
        <f>SUM(F9:F17)</f>
        <v>207.57142953006397</v>
      </c>
      <c r="G18" s="34"/>
    </row>
    <row r="19" spans="1:13" s="2" customFormat="1" x14ac:dyDescent="0.2">
      <c r="A19" s="14" t="s">
        <v>25</v>
      </c>
      <c r="B19" s="49">
        <f t="shared" ref="B19:C19" si="1">SUM(B9:B15)</f>
        <v>317.58514705766271</v>
      </c>
      <c r="C19" s="49">
        <f t="shared" si="1"/>
        <v>260.24689662938448</v>
      </c>
      <c r="D19" s="49">
        <f>SUM(D9:D15)</f>
        <v>248.47910334886822</v>
      </c>
      <c r="E19" s="49">
        <f>SUM(E9:E15)</f>
        <v>219.53361636979218</v>
      </c>
      <c r="F19" s="15">
        <f>SUM(F9:F15)</f>
        <v>192.39142953006396</v>
      </c>
    </row>
    <row r="20" spans="1:13" x14ac:dyDescent="0.2">
      <c r="A20" s="37"/>
      <c r="B20" s="29"/>
      <c r="C20" s="29"/>
      <c r="D20" s="50"/>
      <c r="E20" s="50"/>
      <c r="F20" s="29"/>
      <c r="M20" s="5"/>
    </row>
    <row r="21" spans="1:13" x14ac:dyDescent="0.2">
      <c r="A21" s="10" t="s">
        <v>10</v>
      </c>
      <c r="B21" s="9">
        <v>1985</v>
      </c>
      <c r="C21" s="9">
        <v>2009</v>
      </c>
      <c r="D21" s="72">
        <v>2014</v>
      </c>
      <c r="E21" s="2"/>
      <c r="F21" s="31"/>
      <c r="J21" s="10"/>
    </row>
    <row r="22" spans="1:13" s="2" customFormat="1" x14ac:dyDescent="0.2">
      <c r="A22" s="37" t="s">
        <v>20</v>
      </c>
      <c r="B22" s="132">
        <v>141.82161793769853</v>
      </c>
      <c r="C22" s="132">
        <v>113.79804319004718</v>
      </c>
      <c r="D22" s="74">
        <v>111.92507140425462</v>
      </c>
      <c r="E22" s="31"/>
      <c r="F22" s="31"/>
      <c r="K22" s="30"/>
      <c r="L22" s="30"/>
      <c r="M22" s="30"/>
    </row>
    <row r="23" spans="1:13" s="2" customFormat="1" x14ac:dyDescent="0.2">
      <c r="A23" s="37" t="s">
        <v>21</v>
      </c>
      <c r="B23" s="132">
        <v>34.235485928053272</v>
      </c>
      <c r="C23" s="132">
        <v>39.696159428976777</v>
      </c>
      <c r="D23" s="74">
        <v>41.173721268739065</v>
      </c>
      <c r="E23" s="31"/>
      <c r="F23" s="31"/>
      <c r="K23" s="30"/>
      <c r="L23" s="30"/>
      <c r="M23" s="30"/>
    </row>
    <row r="24" spans="1:13" s="2" customFormat="1" x14ac:dyDescent="0.2">
      <c r="A24" s="37" t="s">
        <v>28</v>
      </c>
      <c r="B24" s="132">
        <v>89.182690916637156</v>
      </c>
      <c r="C24" s="132">
        <v>52.179420875606723</v>
      </c>
      <c r="D24" s="74">
        <v>41.047540038824764</v>
      </c>
      <c r="E24" s="31"/>
      <c r="F24" s="31"/>
      <c r="K24" s="30"/>
      <c r="L24" s="30"/>
      <c r="M24" s="30"/>
    </row>
    <row r="25" spans="1:13" s="2" customFormat="1" x14ac:dyDescent="0.2">
      <c r="A25" s="2" t="s">
        <v>19</v>
      </c>
      <c r="B25" s="132">
        <v>5.1566526879514418</v>
      </c>
      <c r="C25" s="132">
        <v>8.4180985253357079</v>
      </c>
      <c r="D25" s="74">
        <v>8.6429374583364655</v>
      </c>
      <c r="E25" s="30"/>
      <c r="F25" s="30"/>
      <c r="K25" s="38"/>
      <c r="L25" s="38"/>
      <c r="M25" s="30"/>
    </row>
    <row r="26" spans="1:13" s="2" customFormat="1" x14ac:dyDescent="0.2">
      <c r="A26" s="37" t="s">
        <v>29</v>
      </c>
      <c r="B26" s="132">
        <v>47.188699587322553</v>
      </c>
      <c r="C26" s="132">
        <v>46.155174609418054</v>
      </c>
      <c r="D26" s="74">
        <v>45.689833178713251</v>
      </c>
      <c r="E26" s="30"/>
      <c r="F26" s="30"/>
      <c r="J26" s="9"/>
      <c r="K26" s="13"/>
      <c r="L26" s="13"/>
      <c r="M26" s="13"/>
    </row>
    <row r="27" spans="1:13" s="2" customFormat="1" x14ac:dyDescent="0.2">
      <c r="A27" s="37" t="s">
        <v>33</v>
      </c>
      <c r="B27" s="30">
        <f t="shared" ref="B27:C28" si="2">B16</f>
        <v>26.117192092178048</v>
      </c>
      <c r="C27" s="30">
        <f t="shared" si="2"/>
        <v>3.0473013078480364</v>
      </c>
      <c r="D27" s="30">
        <f>D16</f>
        <v>1.6282291435840428</v>
      </c>
      <c r="E27" s="30"/>
      <c r="F27" s="30"/>
    </row>
    <row r="28" spans="1:13" x14ac:dyDescent="0.2">
      <c r="A28" s="2" t="s">
        <v>30</v>
      </c>
      <c r="B28" s="30">
        <f t="shared" si="2"/>
        <v>26.08</v>
      </c>
      <c r="C28" s="30">
        <f t="shared" si="2"/>
        <v>19.368127984554899</v>
      </c>
      <c r="D28" s="30">
        <f>D17</f>
        <v>16.7258386353902</v>
      </c>
      <c r="E28" s="30"/>
      <c r="F28" s="30"/>
    </row>
    <row r="29" spans="1:13" s="9" customFormat="1" x14ac:dyDescent="0.2">
      <c r="A29" s="9" t="s">
        <v>8</v>
      </c>
      <c r="B29" s="13">
        <f>SUM(B22:B28)</f>
        <v>369.78233914984105</v>
      </c>
      <c r="C29" s="13">
        <f>SUM(C22:C28)</f>
        <v>282.66232592178739</v>
      </c>
      <c r="D29" s="13">
        <f>SUM(D22:D28)</f>
        <v>266.83317112784238</v>
      </c>
      <c r="E29" s="13"/>
      <c r="F29" s="13"/>
    </row>
    <row r="30" spans="1:13" s="9" customFormat="1" x14ac:dyDescent="0.2">
      <c r="B30" s="130"/>
      <c r="C30" s="130"/>
      <c r="D30" s="130"/>
      <c r="E30" s="13"/>
      <c r="F30" s="13"/>
    </row>
    <row r="31" spans="1:13" x14ac:dyDescent="0.2">
      <c r="A31" s="37"/>
    </row>
    <row r="32" spans="1:13" x14ac:dyDescent="0.2">
      <c r="B32" s="87"/>
      <c r="C32" s="87"/>
      <c r="D32" s="87"/>
      <c r="E32" s="87"/>
      <c r="F32" s="87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8"/>
      <c r="C46" s="88"/>
      <c r="D46" s="88"/>
      <c r="E46" s="88"/>
      <c r="F46" s="88"/>
    </row>
  </sheetData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2" sqref="E32"/>
    </sheetView>
  </sheetViews>
  <sheetFormatPr defaultRowHeight="12.75" x14ac:dyDescent="0.2"/>
  <cols>
    <col min="1" max="1" width="27.7109375" customWidth="1"/>
    <col min="2" max="3" width="11.42578125" bestFit="1" customWidth="1"/>
    <col min="4" max="4" width="12.5703125" style="62" customWidth="1"/>
    <col min="5" max="5" width="18.7109375" bestFit="1" customWidth="1"/>
    <col min="6" max="6" width="20.42578125" bestFit="1" customWidth="1"/>
    <col min="10" max="10" width="26.140625" customWidth="1"/>
    <col min="11" max="11" width="5.7109375" customWidth="1"/>
    <col min="12" max="12" width="5.5703125" customWidth="1"/>
  </cols>
  <sheetData>
    <row r="1" spans="1:10" x14ac:dyDescent="0.2">
      <c r="A1" s="135" t="s">
        <v>74</v>
      </c>
      <c r="B1" s="3"/>
      <c r="C1" s="3"/>
      <c r="D1" s="61"/>
      <c r="E1" s="3"/>
      <c r="F1" s="3"/>
      <c r="G1" s="3"/>
    </row>
    <row r="2" spans="1:10" x14ac:dyDescent="0.2">
      <c r="A2" s="59" t="s">
        <v>62</v>
      </c>
      <c r="B2" s="3"/>
      <c r="C2" s="3"/>
      <c r="D2" s="61"/>
      <c r="E2" s="3"/>
      <c r="F2" s="3"/>
      <c r="G2" s="3"/>
    </row>
    <row r="3" spans="1:10" x14ac:dyDescent="0.2">
      <c r="A3" s="3" t="s">
        <v>17</v>
      </c>
      <c r="B3" s="3"/>
      <c r="C3" s="3"/>
      <c r="D3" s="61"/>
      <c r="E3" s="3"/>
      <c r="F3" s="3"/>
      <c r="G3" s="3"/>
    </row>
    <row r="4" spans="1:10" x14ac:dyDescent="0.2">
      <c r="A4" s="3"/>
      <c r="B4" s="3"/>
      <c r="C4" s="3"/>
      <c r="D4" s="61"/>
      <c r="E4" s="3"/>
      <c r="F4" s="3"/>
      <c r="G4" s="3"/>
    </row>
    <row r="5" spans="1:10" x14ac:dyDescent="0.2">
      <c r="A5" s="3"/>
      <c r="B5" s="3"/>
      <c r="C5" s="3"/>
      <c r="D5" s="61"/>
      <c r="E5" s="3"/>
      <c r="F5" s="3"/>
      <c r="G5" s="3"/>
    </row>
    <row r="6" spans="1:10" x14ac:dyDescent="0.2">
      <c r="B6" s="4" t="s">
        <v>11</v>
      </c>
      <c r="C6" s="4" t="s">
        <v>11</v>
      </c>
      <c r="D6" s="71" t="s">
        <v>11</v>
      </c>
      <c r="E6" s="4" t="s">
        <v>11</v>
      </c>
      <c r="F6" s="4" t="s">
        <v>11</v>
      </c>
    </row>
    <row r="7" spans="1:10" s="2" customFormat="1" x14ac:dyDescent="0.2">
      <c r="A7" s="33" t="s">
        <v>9</v>
      </c>
      <c r="B7" s="9">
        <v>1985</v>
      </c>
      <c r="C7" s="9">
        <v>2009</v>
      </c>
      <c r="D7" s="72">
        <v>2014</v>
      </c>
      <c r="E7" s="9" t="s">
        <v>0</v>
      </c>
      <c r="F7" s="9" t="s">
        <v>18</v>
      </c>
    </row>
    <row r="8" spans="1:10" s="2" customFormat="1" x14ac:dyDescent="0.2">
      <c r="A8" s="2" t="s">
        <v>5</v>
      </c>
      <c r="B8" s="133">
        <v>1.24861071488755</v>
      </c>
      <c r="C8" s="133">
        <v>0.9559864026978</v>
      </c>
      <c r="D8" s="80">
        <v>0.81446759657024592</v>
      </c>
      <c r="E8" s="50">
        <f t="shared" ref="E8:E14" si="0">C8-0.6*(C8-F8)</f>
        <v>0.76812136360812</v>
      </c>
      <c r="F8" s="29">
        <v>0.64287800421499997</v>
      </c>
    </row>
    <row r="9" spans="1:10" s="2" customFormat="1" x14ac:dyDescent="0.2">
      <c r="A9" s="2" t="s">
        <v>1</v>
      </c>
      <c r="B9" s="133">
        <v>5.9574139841304303</v>
      </c>
      <c r="C9" s="133">
        <v>4.9842264738398496</v>
      </c>
      <c r="D9" s="80">
        <v>4.4382575981871906</v>
      </c>
      <c r="E9" s="50">
        <f t="shared" si="0"/>
        <v>4.1362287895347398</v>
      </c>
      <c r="F9" s="29">
        <v>3.5708969999980003</v>
      </c>
      <c r="J9" s="29"/>
    </row>
    <row r="10" spans="1:10" s="2" customFormat="1" x14ac:dyDescent="0.2">
      <c r="A10" s="2" t="s">
        <v>2</v>
      </c>
      <c r="B10" s="133">
        <v>5.3598978112553199</v>
      </c>
      <c r="C10" s="133">
        <v>3.30124186339425</v>
      </c>
      <c r="D10" s="80">
        <v>2.9189222639634576</v>
      </c>
      <c r="E10" s="50">
        <f t="shared" si="0"/>
        <v>3.0064967453660998</v>
      </c>
      <c r="F10" s="29">
        <v>2.810000000014</v>
      </c>
    </row>
    <row r="11" spans="1:10" s="2" customFormat="1" x14ac:dyDescent="0.2">
      <c r="A11" s="2" t="s">
        <v>3</v>
      </c>
      <c r="B11" s="133">
        <v>11.5807855883744</v>
      </c>
      <c r="C11" s="133">
        <v>8.6718118848794301</v>
      </c>
      <c r="D11" s="80">
        <v>6.6239158472098429</v>
      </c>
      <c r="E11" s="50">
        <f t="shared" si="0"/>
        <v>7.3099505539529721</v>
      </c>
      <c r="F11" s="29">
        <v>6.4020430000020001</v>
      </c>
      <c r="G11" s="34"/>
    </row>
    <row r="12" spans="1:10" s="2" customFormat="1" x14ac:dyDescent="0.2">
      <c r="A12" s="2" t="s">
        <v>7</v>
      </c>
      <c r="B12" s="133">
        <v>0.90068176349911999</v>
      </c>
      <c r="C12" s="133">
        <v>0.89943324102097</v>
      </c>
      <c r="D12" s="80">
        <v>0.69272678592037584</v>
      </c>
      <c r="E12" s="50">
        <f t="shared" si="0"/>
        <v>0.74048709640838795</v>
      </c>
      <c r="F12" s="29">
        <v>0.63452299999999995</v>
      </c>
    </row>
    <row r="13" spans="1:10" s="2" customFormat="1" x14ac:dyDescent="0.2">
      <c r="A13" s="2" t="s">
        <v>6</v>
      </c>
      <c r="B13" s="133">
        <v>0.48548441530090197</v>
      </c>
      <c r="C13" s="133">
        <v>0.34513978682090002</v>
      </c>
      <c r="D13" s="80">
        <v>0.26629825681402358</v>
      </c>
      <c r="E13" s="50">
        <f t="shared" si="0"/>
        <v>0.30415511472955997</v>
      </c>
      <c r="F13" s="29">
        <v>0.27683200000199998</v>
      </c>
    </row>
    <row r="14" spans="1:10" s="2" customFormat="1" x14ac:dyDescent="0.2">
      <c r="A14" s="2" t="s">
        <v>4</v>
      </c>
      <c r="B14" s="133">
        <v>8.7775348107568596E-2</v>
      </c>
      <c r="C14" s="133">
        <v>7.1053669923649795E-2</v>
      </c>
      <c r="D14" s="80">
        <v>7.0216236641231888E-2</v>
      </c>
      <c r="E14" s="50">
        <f t="shared" si="0"/>
        <v>0.10043166797005991</v>
      </c>
      <c r="F14" s="29">
        <v>0.12001700000099999</v>
      </c>
      <c r="G14" s="29"/>
    </row>
    <row r="15" spans="1:10" s="2" customFormat="1" x14ac:dyDescent="0.2">
      <c r="A15" s="9" t="s">
        <v>12</v>
      </c>
      <c r="B15" s="35">
        <f>SUM(B8:B14)</f>
        <v>25.620649625555291</v>
      </c>
      <c r="C15" s="35">
        <f t="shared" ref="C15:E15" si="1">SUM(C8:C14)</f>
        <v>19.228893322576848</v>
      </c>
      <c r="D15" s="35">
        <f>SUM(D8:D14)</f>
        <v>15.824804585306369</v>
      </c>
      <c r="E15" s="23">
        <f t="shared" si="1"/>
        <v>16.365871331569942</v>
      </c>
      <c r="F15" s="23">
        <f>SUM(F8:F14)</f>
        <v>14.457190004232002</v>
      </c>
    </row>
    <row r="16" spans="1:10" x14ac:dyDescent="0.2">
      <c r="B16" s="36"/>
      <c r="C16" s="36"/>
      <c r="D16" s="75"/>
      <c r="E16" s="36"/>
      <c r="F16" s="36"/>
    </row>
    <row r="17" spans="1:13" x14ac:dyDescent="0.2">
      <c r="A17" s="10" t="s">
        <v>10</v>
      </c>
      <c r="B17" s="134">
        <v>1985</v>
      </c>
      <c r="C17" s="134">
        <v>2009</v>
      </c>
      <c r="D17" s="72">
        <v>2014</v>
      </c>
      <c r="E17" s="36"/>
      <c r="F17" s="36"/>
      <c r="J17" s="10"/>
    </row>
    <row r="18" spans="1:13" s="2" customFormat="1" x14ac:dyDescent="0.2">
      <c r="A18" s="37" t="s">
        <v>20</v>
      </c>
      <c r="B18" s="133">
        <v>11.028469441616183</v>
      </c>
      <c r="C18" s="133">
        <v>10.546030079029881</v>
      </c>
      <c r="D18" s="80">
        <v>8.6964257003431698</v>
      </c>
      <c r="F18" s="39"/>
      <c r="K18" s="29"/>
      <c r="L18" s="29"/>
      <c r="M18" s="29"/>
    </row>
    <row r="19" spans="1:13" s="2" customFormat="1" x14ac:dyDescent="0.2">
      <c r="A19" s="37" t="s">
        <v>21</v>
      </c>
      <c r="B19" s="133">
        <v>2.8811139414588132</v>
      </c>
      <c r="C19" s="133">
        <v>3.0098649549895442</v>
      </c>
      <c r="D19" s="80">
        <v>2.8034482177416997</v>
      </c>
      <c r="F19" s="40"/>
      <c r="K19" s="29"/>
      <c r="L19" s="29"/>
      <c r="M19" s="29"/>
    </row>
    <row r="20" spans="1:13" s="2" customFormat="1" x14ac:dyDescent="0.2">
      <c r="A20" s="37" t="s">
        <v>28</v>
      </c>
      <c r="B20" s="133">
        <v>9.9778812156971508</v>
      </c>
      <c r="C20" s="133">
        <v>3.9723002820891402</v>
      </c>
      <c r="D20" s="80">
        <v>2.6568533738201072</v>
      </c>
      <c r="F20" s="40"/>
      <c r="K20" s="38"/>
      <c r="L20" s="38"/>
      <c r="M20" s="29"/>
    </row>
    <row r="21" spans="1:13" s="2" customFormat="1" x14ac:dyDescent="0.2">
      <c r="A21" s="37" t="s">
        <v>29</v>
      </c>
      <c r="B21" s="133">
        <v>1.7331850267831095</v>
      </c>
      <c r="C21" s="133">
        <v>1.7006980064682822</v>
      </c>
      <c r="D21" s="80">
        <v>1.6680772934013917</v>
      </c>
      <c r="F21" s="36"/>
    </row>
    <row r="22" spans="1:13" s="2" customFormat="1" x14ac:dyDescent="0.2">
      <c r="A22" s="9" t="s">
        <v>8</v>
      </c>
      <c r="B22" s="35">
        <f>SUM(B18:B21)</f>
        <v>25.620649625555256</v>
      </c>
      <c r="C22" s="35">
        <f>SUM(C18:C21)</f>
        <v>19.228893322576848</v>
      </c>
      <c r="D22" s="35">
        <f>SUM(D18:D21)</f>
        <v>15.824804585306369</v>
      </c>
      <c r="F22" s="35"/>
    </row>
    <row r="25" spans="1:13" x14ac:dyDescent="0.2">
      <c r="A25" s="37"/>
      <c r="B25" s="87"/>
      <c r="C25" s="87"/>
      <c r="D25" s="87"/>
      <c r="E25" s="87"/>
      <c r="F25" s="87"/>
    </row>
    <row r="26" spans="1:13" x14ac:dyDescent="0.2">
      <c r="B26" s="87"/>
      <c r="C26" s="87"/>
      <c r="D26" s="87"/>
      <c r="E26" s="87"/>
      <c r="F26" s="87"/>
    </row>
    <row r="27" spans="1:13" x14ac:dyDescent="0.2">
      <c r="B27" s="87"/>
      <c r="C27" s="87"/>
      <c r="D27" s="87"/>
      <c r="E27" s="87"/>
      <c r="F27" s="87"/>
    </row>
    <row r="28" spans="1:13" x14ac:dyDescent="0.2">
      <c r="B28" s="87"/>
      <c r="C28" s="87"/>
      <c r="D28" s="87"/>
      <c r="E28" s="87"/>
      <c r="F28" s="87"/>
    </row>
    <row r="29" spans="1:13" x14ac:dyDescent="0.2">
      <c r="B29" s="87"/>
      <c r="C29" s="87"/>
      <c r="D29" s="87"/>
      <c r="E29" s="87"/>
      <c r="F29" s="87"/>
    </row>
    <row r="30" spans="1:13" x14ac:dyDescent="0.2">
      <c r="B30" s="87"/>
      <c r="C30" s="87"/>
      <c r="D30" s="87"/>
      <c r="E30" s="87"/>
      <c r="F30" s="87"/>
    </row>
    <row r="31" spans="1:13" x14ac:dyDescent="0.2">
      <c r="B31" s="87"/>
      <c r="C31" s="87"/>
      <c r="D31" s="87"/>
      <c r="E31" s="87"/>
      <c r="F31" s="87"/>
    </row>
    <row r="32" spans="1:13" x14ac:dyDescent="0.2">
      <c r="B32" s="87"/>
      <c r="C32" s="87"/>
      <c r="D32" s="87"/>
      <c r="E32" s="87"/>
      <c r="F32" s="87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8"/>
      <c r="C36" s="88"/>
      <c r="D36" s="88"/>
      <c r="E36" s="88"/>
      <c r="F36" s="88"/>
    </row>
  </sheetData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29.140625" customWidth="1"/>
    <col min="2" max="2" width="11.7109375" bestFit="1" customWidth="1"/>
    <col min="3" max="3" width="11.42578125" bestFit="1" customWidth="1"/>
    <col min="4" max="4" width="13" style="18" customWidth="1"/>
    <col min="5" max="5" width="18.7109375" bestFit="1" customWidth="1"/>
    <col min="6" max="6" width="20.42578125" bestFit="1" customWidth="1"/>
    <col min="10" max="10" width="27" customWidth="1"/>
    <col min="11" max="11" width="8.140625" customWidth="1"/>
    <col min="12" max="12" width="4.85546875" customWidth="1"/>
  </cols>
  <sheetData>
    <row r="1" spans="1:10" x14ac:dyDescent="0.2">
      <c r="A1" s="135" t="s">
        <v>75</v>
      </c>
      <c r="B1" s="3"/>
      <c r="C1" s="3"/>
      <c r="D1" s="59"/>
      <c r="E1" s="3"/>
      <c r="F1" s="3"/>
      <c r="G1" s="3"/>
    </row>
    <row r="2" spans="1:10" x14ac:dyDescent="0.2">
      <c r="A2" s="59" t="s">
        <v>62</v>
      </c>
      <c r="B2" s="3"/>
      <c r="C2" s="3"/>
      <c r="D2" s="59"/>
      <c r="E2" s="3"/>
      <c r="F2" s="3"/>
      <c r="G2" s="3"/>
    </row>
    <row r="3" spans="1:10" x14ac:dyDescent="0.2">
      <c r="A3" s="3" t="s">
        <v>17</v>
      </c>
      <c r="B3" s="3"/>
      <c r="C3" s="3"/>
      <c r="D3" s="59"/>
      <c r="E3" s="3"/>
      <c r="F3" s="3"/>
      <c r="G3" s="3"/>
    </row>
    <row r="4" spans="1:10" x14ac:dyDescent="0.2">
      <c r="A4" s="3"/>
      <c r="B4" s="3"/>
      <c r="C4" s="3"/>
      <c r="D4" s="59"/>
      <c r="E4" s="3"/>
      <c r="F4" s="3"/>
      <c r="G4" s="3"/>
    </row>
    <row r="5" spans="1:10" x14ac:dyDescent="0.2">
      <c r="B5" s="4" t="s">
        <v>11</v>
      </c>
      <c r="C5" s="4" t="s">
        <v>11</v>
      </c>
      <c r="D5" s="71" t="s">
        <v>11</v>
      </c>
      <c r="E5" s="4" t="s">
        <v>11</v>
      </c>
      <c r="F5" s="4" t="s">
        <v>11</v>
      </c>
    </row>
    <row r="6" spans="1:10" x14ac:dyDescent="0.2">
      <c r="A6" s="10" t="s">
        <v>9</v>
      </c>
      <c r="B6" s="9">
        <v>1985</v>
      </c>
      <c r="C6" s="9">
        <v>2009</v>
      </c>
      <c r="D6" s="72">
        <v>2014</v>
      </c>
      <c r="E6" s="12" t="s">
        <v>0</v>
      </c>
      <c r="F6" s="12" t="s">
        <v>18</v>
      </c>
    </row>
    <row r="7" spans="1:10" s="2" customFormat="1" x14ac:dyDescent="0.2">
      <c r="A7" s="2" t="s">
        <v>5</v>
      </c>
      <c r="B7" s="51">
        <v>377.50987780222101</v>
      </c>
      <c r="C7" s="51">
        <v>331.83593200980101</v>
      </c>
      <c r="D7" s="76">
        <v>328.43149416372108</v>
      </c>
      <c r="E7" s="52">
        <f t="shared" ref="E7:E13" si="0">C7-0.6*(C7-F7)</f>
        <v>315.43043398964022</v>
      </c>
      <c r="F7" s="42">
        <v>304.49343530953303</v>
      </c>
    </row>
    <row r="8" spans="1:10" s="2" customFormat="1" x14ac:dyDescent="0.2">
      <c r="A8" s="2" t="s">
        <v>1</v>
      </c>
      <c r="B8" s="51">
        <v>2998.7548660959201</v>
      </c>
      <c r="C8" s="51">
        <v>2644.0742005782899</v>
      </c>
      <c r="D8" s="76">
        <v>2618.0700069775503</v>
      </c>
      <c r="E8" s="52">
        <f t="shared" si="0"/>
        <v>2224.7689250633152</v>
      </c>
      <c r="F8" s="42">
        <v>1945.2320747199988</v>
      </c>
    </row>
    <row r="9" spans="1:10" s="2" customFormat="1" x14ac:dyDescent="0.2">
      <c r="A9" s="2" t="s">
        <v>2</v>
      </c>
      <c r="B9" s="51">
        <v>1871.2919843654199</v>
      </c>
      <c r="C9" s="51">
        <v>1395.11726627657</v>
      </c>
      <c r="D9" s="76">
        <v>1298.7546311589238</v>
      </c>
      <c r="E9" s="52">
        <f t="shared" si="0"/>
        <v>1367.8395759106281</v>
      </c>
      <c r="F9" s="42">
        <v>1349.6544490000003</v>
      </c>
      <c r="G9" s="34"/>
    </row>
    <row r="10" spans="1:10" s="2" customFormat="1" x14ac:dyDescent="0.2">
      <c r="A10" s="2" t="s">
        <v>3</v>
      </c>
      <c r="B10" s="51">
        <v>4896.3488348839001</v>
      </c>
      <c r="C10" s="51">
        <v>3742.9213107283399</v>
      </c>
      <c r="D10" s="76">
        <v>3661.5504315467551</v>
      </c>
      <c r="E10" s="52">
        <f t="shared" si="0"/>
        <v>3447.997699091336</v>
      </c>
      <c r="F10" s="42">
        <v>3251.3819580000004</v>
      </c>
      <c r="G10" s="44"/>
    </row>
    <row r="11" spans="1:10" s="2" customFormat="1" x14ac:dyDescent="0.2">
      <c r="A11" s="2" t="s">
        <v>7</v>
      </c>
      <c r="B11" s="51">
        <v>516.09201604917598</v>
      </c>
      <c r="C11" s="51">
        <v>445.40815964458398</v>
      </c>
      <c r="D11" s="76">
        <v>338.36790671221496</v>
      </c>
      <c r="E11" s="52">
        <f t="shared" si="0"/>
        <v>401.71519025783357</v>
      </c>
      <c r="F11" s="42">
        <v>372.58654399999995</v>
      </c>
    </row>
    <row r="12" spans="1:10" s="2" customFormat="1" x14ac:dyDescent="0.2">
      <c r="A12" s="2" t="s">
        <v>6</v>
      </c>
      <c r="B12" s="51">
        <v>120.887107039095</v>
      </c>
      <c r="C12" s="51">
        <v>98.9468183490836</v>
      </c>
      <c r="D12" s="76">
        <v>85.52013585845981</v>
      </c>
      <c r="E12" s="52">
        <f t="shared" si="0"/>
        <v>99.455088939632844</v>
      </c>
      <c r="F12" s="42">
        <v>99.793935999999007</v>
      </c>
    </row>
    <row r="13" spans="1:10" s="2" customFormat="1" x14ac:dyDescent="0.2">
      <c r="A13" s="2" t="s">
        <v>4</v>
      </c>
      <c r="B13" s="51">
        <v>17.499478602583199</v>
      </c>
      <c r="C13" s="51">
        <v>16.9481108066609</v>
      </c>
      <c r="D13" s="76">
        <v>17.14942795244599</v>
      </c>
      <c r="E13" s="52">
        <f t="shared" si="0"/>
        <v>17.213336122665559</v>
      </c>
      <c r="F13" s="42">
        <v>17.390153000002002</v>
      </c>
    </row>
    <row r="14" spans="1:10" s="2" customFormat="1" x14ac:dyDescent="0.2">
      <c r="A14" s="9" t="s">
        <v>13</v>
      </c>
      <c r="B14" s="26">
        <f t="shared" ref="B14:F14" si="1">SUM(B7:B13)</f>
        <v>10798.384164838317</v>
      </c>
      <c r="C14" s="53">
        <f t="shared" si="1"/>
        <v>8675.2517983933303</v>
      </c>
      <c r="D14" s="53">
        <f t="shared" si="1"/>
        <v>8347.8440343700731</v>
      </c>
      <c r="E14" s="26">
        <f t="shared" si="1"/>
        <v>7874.4202493750508</v>
      </c>
      <c r="F14" s="26">
        <f t="shared" si="1"/>
        <v>7340.5325500295339</v>
      </c>
      <c r="G14" s="34"/>
    </row>
    <row r="15" spans="1:10" x14ac:dyDescent="0.2">
      <c r="B15" s="54"/>
      <c r="C15" s="25"/>
      <c r="D15" s="52"/>
      <c r="E15" s="54"/>
    </row>
    <row r="16" spans="1:10" x14ac:dyDescent="0.2">
      <c r="A16" s="10" t="s">
        <v>10</v>
      </c>
      <c r="B16" s="41">
        <v>1985</v>
      </c>
      <c r="C16" s="41">
        <v>2009</v>
      </c>
      <c r="D16" s="72">
        <v>2014</v>
      </c>
      <c r="E16" s="54"/>
      <c r="J16" s="10"/>
    </row>
    <row r="17" spans="1:13" x14ac:dyDescent="0.2">
      <c r="A17" s="19" t="s">
        <v>20</v>
      </c>
      <c r="B17" s="51">
        <v>7189.9878533656511</v>
      </c>
      <c r="C17" s="51">
        <v>5295.4416900042006</v>
      </c>
      <c r="D17" s="51">
        <v>4998.4638162765013</v>
      </c>
      <c r="F17" s="1"/>
      <c r="K17" s="1"/>
      <c r="M17" s="1"/>
    </row>
    <row r="18" spans="1:13" x14ac:dyDescent="0.2">
      <c r="A18" s="19" t="s">
        <v>21</v>
      </c>
      <c r="B18" s="51">
        <v>2127.3725157490967</v>
      </c>
      <c r="C18" s="51">
        <v>2018.9111479991041</v>
      </c>
      <c r="D18" s="51">
        <v>2021.9818553157063</v>
      </c>
      <c r="F18" s="1"/>
      <c r="K18" s="8"/>
      <c r="L18" s="8"/>
      <c r="M18" s="1"/>
    </row>
    <row r="19" spans="1:13" x14ac:dyDescent="0.2">
      <c r="A19" s="19" t="s">
        <v>28</v>
      </c>
      <c r="B19" s="51">
        <v>175.91571659907191</v>
      </c>
      <c r="C19" s="51">
        <v>87.098960824951163</v>
      </c>
      <c r="D19" s="51">
        <v>88.085458430174484</v>
      </c>
      <c r="F19" s="1"/>
      <c r="K19" s="8"/>
      <c r="L19" s="8"/>
      <c r="M19" s="1"/>
    </row>
    <row r="20" spans="1:13" x14ac:dyDescent="0.2">
      <c r="A20" s="19" t="s">
        <v>27</v>
      </c>
      <c r="B20" s="51">
        <v>1305.1080791244995</v>
      </c>
      <c r="C20" s="51">
        <v>1273.799999565076</v>
      </c>
      <c r="D20" s="51">
        <v>1239.3129043476906</v>
      </c>
      <c r="F20" s="16"/>
      <c r="J20" s="18"/>
      <c r="K20" s="1"/>
      <c r="M20" s="7"/>
    </row>
    <row r="21" spans="1:13" x14ac:dyDescent="0.2">
      <c r="A21" s="9" t="s">
        <v>8</v>
      </c>
      <c r="B21" s="56">
        <f>SUM(B17:B20)</f>
        <v>10798.38416483832</v>
      </c>
      <c r="C21" s="55">
        <f>SUM(C17:C20)</f>
        <v>8675.2517983933321</v>
      </c>
      <c r="D21" s="26">
        <f>SUM(D17:D20)</f>
        <v>8347.8440343700731</v>
      </c>
      <c r="F21" s="7"/>
      <c r="I21" s="1"/>
      <c r="K21" s="1"/>
      <c r="M21" s="1"/>
    </row>
    <row r="22" spans="1:13" x14ac:dyDescent="0.2">
      <c r="A22" s="17"/>
      <c r="B22" s="1"/>
      <c r="C22" s="8"/>
      <c r="D22" s="77"/>
      <c r="E22" s="1"/>
      <c r="F22" s="16"/>
      <c r="J22" s="2"/>
      <c r="K22" s="8"/>
      <c r="L22" s="8"/>
      <c r="M22" s="1"/>
    </row>
    <row r="23" spans="1:13" x14ac:dyDescent="0.2">
      <c r="A23" s="17"/>
      <c r="B23" s="1"/>
      <c r="C23" s="8"/>
      <c r="E23" s="1"/>
      <c r="F23" s="16"/>
      <c r="J23" s="9"/>
      <c r="K23" s="6"/>
      <c r="L23" s="6"/>
      <c r="M23" s="6"/>
    </row>
    <row r="24" spans="1:13" x14ac:dyDescent="0.2">
      <c r="A24" s="37"/>
      <c r="B24" s="87"/>
      <c r="C24" s="87"/>
      <c r="D24" s="87"/>
      <c r="E24" s="87"/>
      <c r="F24" s="87"/>
    </row>
    <row r="25" spans="1:13" x14ac:dyDescent="0.2">
      <c r="A25" s="2"/>
      <c r="B25" s="87"/>
      <c r="C25" s="87"/>
      <c r="D25" s="87"/>
      <c r="E25" s="87"/>
      <c r="F25" s="87"/>
    </row>
    <row r="26" spans="1:13" x14ac:dyDescent="0.2">
      <c r="A26" s="2"/>
      <c r="B26" s="87"/>
      <c r="C26" s="87"/>
      <c r="D26" s="87"/>
      <c r="E26" s="87"/>
      <c r="F26" s="87"/>
    </row>
    <row r="27" spans="1:13" x14ac:dyDescent="0.2">
      <c r="A27" s="9"/>
      <c r="B27" s="87"/>
      <c r="C27" s="87"/>
      <c r="D27" s="87"/>
      <c r="E27" s="87"/>
      <c r="F27" s="87"/>
    </row>
    <row r="28" spans="1:13" x14ac:dyDescent="0.2">
      <c r="B28" s="87"/>
      <c r="C28" s="87"/>
      <c r="D28" s="87"/>
      <c r="E28" s="87"/>
      <c r="F28" s="87"/>
    </row>
    <row r="29" spans="1:13" x14ac:dyDescent="0.2">
      <c r="B29" s="87"/>
      <c r="C29" s="87"/>
      <c r="D29" s="87"/>
      <c r="E29" s="87"/>
      <c r="F29" s="87"/>
    </row>
    <row r="30" spans="1:13" x14ac:dyDescent="0.2">
      <c r="B30" s="87"/>
      <c r="C30" s="87"/>
      <c r="D30" s="87"/>
      <c r="E30" s="87"/>
      <c r="F30" s="87"/>
    </row>
    <row r="31" spans="1:13" x14ac:dyDescent="0.2">
      <c r="B31" s="87"/>
      <c r="C31" s="87"/>
      <c r="D31" s="87"/>
      <c r="E31" s="87"/>
      <c r="F31" s="87"/>
    </row>
    <row r="32" spans="1:13" x14ac:dyDescent="0.2">
      <c r="B32" s="87"/>
      <c r="C32" s="87"/>
      <c r="D32" s="87"/>
      <c r="E32" s="87"/>
      <c r="F32" s="87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8"/>
      <c r="C35" s="88"/>
      <c r="D35" s="88"/>
      <c r="E35" s="88"/>
      <c r="F35" s="88"/>
    </row>
  </sheetData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zoomScaleNormal="100" workbookViewId="0">
      <selection activeCell="H40" sqref="H40"/>
    </sheetView>
  </sheetViews>
  <sheetFormatPr defaultRowHeight="12.75" x14ac:dyDescent="0.2"/>
  <cols>
    <col min="1" max="1" width="10.85546875" customWidth="1"/>
    <col min="2" max="3" width="10.7109375" customWidth="1"/>
    <col min="4" max="4" width="7.28515625" customWidth="1"/>
    <col min="5" max="5" width="8.5703125" customWidth="1"/>
    <col min="6" max="6" width="10.7109375" customWidth="1"/>
    <col min="7" max="7" width="8.5703125" customWidth="1"/>
    <col min="8" max="8" width="7.85546875" customWidth="1"/>
    <col min="9" max="11" width="10.7109375" customWidth="1"/>
    <col min="13" max="13" width="11.42578125" customWidth="1"/>
    <col min="14" max="14" width="11.5703125" customWidth="1"/>
  </cols>
  <sheetData>
    <row r="1" spans="1:19" s="18" customFormat="1" x14ac:dyDescent="0.2">
      <c r="A1" s="135" t="s">
        <v>72</v>
      </c>
    </row>
    <row r="2" spans="1:19" x14ac:dyDescent="0.2">
      <c r="A2" s="59" t="s">
        <v>62</v>
      </c>
    </row>
    <row r="3" spans="1:19" s="18" customFormat="1" x14ac:dyDescent="0.2">
      <c r="A3" s="59" t="s">
        <v>61</v>
      </c>
    </row>
    <row r="4" spans="1:19" x14ac:dyDescent="0.2">
      <c r="A4" s="59" t="s">
        <v>31</v>
      </c>
    </row>
    <row r="5" spans="1:19" x14ac:dyDescent="0.2">
      <c r="A5" s="59" t="s">
        <v>76</v>
      </c>
    </row>
    <row r="6" spans="1:19" x14ac:dyDescent="0.2">
      <c r="B6" s="4" t="s">
        <v>11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19" s="20" customFormat="1" ht="76.5" x14ac:dyDescent="0.2">
      <c r="A7" s="27"/>
      <c r="B7" s="45">
        <v>1985</v>
      </c>
      <c r="C7" s="45">
        <v>2009</v>
      </c>
      <c r="D7" s="45">
        <v>2014</v>
      </c>
      <c r="E7" s="28" t="s">
        <v>0</v>
      </c>
      <c r="F7" s="28" t="s">
        <v>22</v>
      </c>
      <c r="G7" s="78" t="s">
        <v>68</v>
      </c>
      <c r="H7" s="78" t="s">
        <v>69</v>
      </c>
      <c r="I7" s="28" t="s">
        <v>23</v>
      </c>
      <c r="J7" s="79" t="s">
        <v>70</v>
      </c>
      <c r="K7" s="27"/>
      <c r="L7" s="27"/>
      <c r="M7" s="27"/>
      <c r="N7" s="27"/>
      <c r="O7" s="27"/>
      <c r="P7" s="27"/>
      <c r="Q7" s="27"/>
      <c r="R7" s="27"/>
      <c r="S7" s="27"/>
    </row>
    <row r="8" spans="1:19" s="2" customFormat="1" x14ac:dyDescent="0.2">
      <c r="A8" s="37" t="s">
        <v>14</v>
      </c>
      <c r="B8" s="22">
        <f>SUM(Nitrogen!B18)</f>
        <v>369.78233914984077</v>
      </c>
      <c r="C8" s="22">
        <f>SUM(Nitrogen!C18)</f>
        <v>282.66232592178744</v>
      </c>
      <c r="D8" s="22">
        <f>SUM(Nitrogen!D18)</f>
        <v>266.83317112784243</v>
      </c>
      <c r="E8" s="22">
        <f>SUM(Nitrogen!E18)</f>
        <v>237.60778808675337</v>
      </c>
      <c r="F8" s="22">
        <f>SUM(Nitrogen!F18)</f>
        <v>207.57142953006397</v>
      </c>
      <c r="G8" s="22">
        <f>SUM(D8-B8)</f>
        <v>-102.94916802199833</v>
      </c>
      <c r="H8" s="22">
        <f>SUM(D8-C8)</f>
        <v>-15.829154793945008</v>
      </c>
      <c r="I8" s="22">
        <f>SUM(F8-C8)</f>
        <v>-75.090896391723476</v>
      </c>
      <c r="J8" s="47">
        <f>SUM(H8/I8)</f>
        <v>0.21079991789377145</v>
      </c>
      <c r="L8" s="47"/>
      <c r="M8" s="48"/>
      <c r="N8" s="57"/>
      <c r="O8" s="47"/>
      <c r="P8" s="58"/>
      <c r="Q8" s="47"/>
      <c r="R8" s="58"/>
      <c r="S8" s="47"/>
    </row>
    <row r="9" spans="1:19" x14ac:dyDescent="0.2">
      <c r="A9" s="37" t="s">
        <v>15</v>
      </c>
      <c r="B9" s="22">
        <f>SUM(Phosphorus!B15)</f>
        <v>25.620649625555291</v>
      </c>
      <c r="C9" s="22">
        <f>SUM(Phosphorus!C15)</f>
        <v>19.228893322576848</v>
      </c>
      <c r="D9" s="22">
        <f>SUM(Phosphorus!D15)</f>
        <v>15.824804585306369</v>
      </c>
      <c r="E9" s="22">
        <f>SUM(Phosphorus!E15)</f>
        <v>16.365871331569942</v>
      </c>
      <c r="F9" s="22">
        <f>SUM(Phosphorus!F15)</f>
        <v>14.457190004232002</v>
      </c>
      <c r="G9" s="22">
        <f>SUM(D9-B9)</f>
        <v>-9.7958450402489223</v>
      </c>
      <c r="H9" s="22">
        <f>SUM(D9-C9)</f>
        <v>-3.4040887372704791</v>
      </c>
      <c r="I9" s="21">
        <f>SUM(F9-C9)</f>
        <v>-4.7717033183448461</v>
      </c>
      <c r="J9" s="46">
        <f>SUM(H9/I9)</f>
        <v>0.71339069304318159</v>
      </c>
      <c r="L9" s="46"/>
      <c r="M9" s="48"/>
      <c r="N9" s="57"/>
      <c r="O9" s="47"/>
      <c r="P9" s="58"/>
      <c r="Q9" s="47"/>
      <c r="R9" s="58"/>
      <c r="S9" s="47"/>
    </row>
    <row r="10" spans="1:19" x14ac:dyDescent="0.2">
      <c r="A10" s="37" t="s">
        <v>16</v>
      </c>
      <c r="B10" s="43">
        <f>SUM(Sediment!B14)</f>
        <v>10798.384164838317</v>
      </c>
      <c r="C10" s="43">
        <f>SUM(Sediment!C14)</f>
        <v>8675.2517983933303</v>
      </c>
      <c r="D10" s="43">
        <f>SUM(Sediment!D14)</f>
        <v>8347.8440343700731</v>
      </c>
      <c r="E10" s="43">
        <f>SUM(Sediment!E14)</f>
        <v>7874.4202493750508</v>
      </c>
      <c r="F10" s="43">
        <f>SUM(Sediment!F14)</f>
        <v>7340.5325500295339</v>
      </c>
      <c r="G10" s="43">
        <f>SUM(D10-B10)</f>
        <v>-2450.5401304682437</v>
      </c>
      <c r="H10" s="43">
        <f>SUM(D10-C10)</f>
        <v>-327.40776402325719</v>
      </c>
      <c r="I10" s="25">
        <f>SUM(F10-C10)</f>
        <v>-1334.7192483637964</v>
      </c>
      <c r="J10" s="46">
        <f>SUM(H10/I10)</f>
        <v>0.24530084841783717</v>
      </c>
      <c r="L10" s="46"/>
      <c r="M10" s="48"/>
      <c r="N10" s="57"/>
      <c r="O10" s="47"/>
      <c r="P10" s="58"/>
      <c r="Q10" s="47"/>
      <c r="R10" s="58"/>
      <c r="S10" s="47"/>
    </row>
    <row r="11" spans="1:19" x14ac:dyDescent="0.2">
      <c r="A11" s="2"/>
      <c r="B11" s="2"/>
      <c r="C11" s="2"/>
      <c r="D11" s="2"/>
    </row>
    <row r="12" spans="1:19" x14ac:dyDescent="0.2">
      <c r="A12" s="37"/>
      <c r="B12" s="2"/>
      <c r="C12" s="2"/>
      <c r="D12" s="2"/>
      <c r="M12" s="48"/>
    </row>
  </sheetData>
  <pageMargins left="0.25" right="0.25" top="0.75" bottom="0.75" header="0.3" footer="0.3"/>
  <pageSetup scale="4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43"/>
  <sheetViews>
    <sheetView workbookViewId="0">
      <selection activeCell="F4" sqref="F4"/>
    </sheetView>
  </sheetViews>
  <sheetFormatPr defaultColWidth="21.140625" defaultRowHeight="11.25" x14ac:dyDescent="0.2"/>
  <cols>
    <col min="1" max="1" width="22.140625" style="95" bestFit="1" customWidth="1"/>
    <col min="2" max="2" width="11.28515625" style="95" bestFit="1" customWidth="1"/>
    <col min="3" max="3" width="29.42578125" style="95" bestFit="1" customWidth="1"/>
    <col min="4" max="4" width="22.28515625" style="116" bestFit="1" customWidth="1"/>
    <col min="5" max="5" width="16.7109375" style="95" bestFit="1" customWidth="1"/>
    <col min="6" max="6" width="26.28515625" style="69" bestFit="1" customWidth="1"/>
    <col min="7" max="7" width="16.42578125" style="121" bestFit="1" customWidth="1"/>
    <col min="8" max="8" width="17.42578125" style="121" bestFit="1" customWidth="1"/>
    <col min="9" max="9" width="22.28515625" style="116" bestFit="1" customWidth="1"/>
    <col min="10" max="10" width="16.7109375" style="95" bestFit="1" customWidth="1"/>
    <col min="11" max="11" width="26.28515625" style="84" bestFit="1" customWidth="1"/>
    <col min="12" max="12" width="16.42578125" style="121" bestFit="1" customWidth="1"/>
    <col min="13" max="13" width="17.42578125" style="121" bestFit="1" customWidth="1"/>
    <col min="14" max="14" width="22.28515625" style="116" bestFit="1" customWidth="1"/>
    <col min="15" max="15" width="16.7109375" style="95" bestFit="1" customWidth="1"/>
    <col min="16" max="16" width="26.28515625" style="84" bestFit="1" customWidth="1"/>
    <col min="17" max="17" width="16.28515625" style="121" bestFit="1" customWidth="1"/>
    <col min="18" max="18" width="17.42578125" style="121" bestFit="1" customWidth="1"/>
    <col min="19" max="19" width="18.42578125" style="128" hidden="1" customWidth="1"/>
    <col min="20" max="20" width="19.85546875" style="123" bestFit="1" customWidth="1"/>
    <col min="21" max="21" width="16.42578125" style="116" bestFit="1" customWidth="1"/>
    <col min="22" max="22" width="26.140625" style="84" bestFit="1" customWidth="1"/>
    <col min="23" max="23" width="19.85546875" style="116" bestFit="1" customWidth="1"/>
    <col min="24" max="24" width="16.42578125" style="116" bestFit="1" customWidth="1"/>
    <col min="25" max="25" width="26.140625" style="84" bestFit="1" customWidth="1"/>
    <col min="26" max="26" width="19.85546875" style="116" bestFit="1" customWidth="1"/>
    <col min="27" max="27" width="15.28515625" style="116" bestFit="1" customWidth="1"/>
    <col min="28" max="28" width="26.140625" style="84" bestFit="1" customWidth="1"/>
    <col min="29" max="29" width="17.42578125" style="128" bestFit="1" customWidth="1"/>
    <col min="30" max="30" width="14.28515625" style="128" bestFit="1" customWidth="1"/>
    <col min="31" max="31" width="19.42578125" style="128" bestFit="1" customWidth="1"/>
    <col min="32" max="32" width="19.42578125" style="116" bestFit="1" customWidth="1"/>
    <col min="33" max="33" width="17.85546875" style="116" bestFit="1" customWidth="1"/>
    <col min="34" max="34" width="18.42578125" style="116" bestFit="1" customWidth="1"/>
    <col min="35" max="35" width="14.5703125" style="116" bestFit="1" customWidth="1"/>
    <col min="36" max="37" width="19.42578125" style="116" bestFit="1" customWidth="1"/>
    <col min="38" max="38" width="17.85546875" style="116" bestFit="1" customWidth="1"/>
    <col min="39" max="39" width="18.42578125" style="116" bestFit="1" customWidth="1"/>
    <col min="40" max="40" width="12.85546875" style="116" bestFit="1" customWidth="1"/>
    <col min="41" max="42" width="19.42578125" style="116" bestFit="1" customWidth="1"/>
    <col min="43" max="44" width="17.85546875" style="116" bestFit="1" customWidth="1"/>
    <col min="45" max="218" width="21.140625" style="116" customWidth="1"/>
    <col min="219" max="236" width="9.140625" style="116" customWidth="1"/>
    <col min="237" max="238" width="26" style="116" bestFit="1" customWidth="1"/>
    <col min="239" max="239" width="19.85546875" style="116" bestFit="1" customWidth="1"/>
    <col min="240" max="16384" width="21.140625" style="116"/>
  </cols>
  <sheetData>
    <row r="1" spans="1:253" s="94" customFormat="1" x14ac:dyDescent="0.2">
      <c r="A1" s="81">
        <v>42073</v>
      </c>
      <c r="B1" s="89"/>
      <c r="C1" s="89"/>
      <c r="D1" s="90" t="s">
        <v>34</v>
      </c>
      <c r="E1" s="90" t="s">
        <v>35</v>
      </c>
      <c r="F1" s="63" t="s">
        <v>65</v>
      </c>
      <c r="G1" s="91" t="s">
        <v>0</v>
      </c>
      <c r="H1" s="92" t="s">
        <v>18</v>
      </c>
      <c r="I1" s="90" t="s">
        <v>34</v>
      </c>
      <c r="J1" s="90" t="s">
        <v>35</v>
      </c>
      <c r="K1" s="63" t="s">
        <v>65</v>
      </c>
      <c r="L1" s="91" t="s">
        <v>0</v>
      </c>
      <c r="M1" s="92" t="s">
        <v>18</v>
      </c>
      <c r="N1" s="90" t="s">
        <v>34</v>
      </c>
      <c r="O1" s="90" t="s">
        <v>35</v>
      </c>
      <c r="P1" s="63" t="s">
        <v>65</v>
      </c>
      <c r="Q1" s="91" t="s">
        <v>0</v>
      </c>
      <c r="R1" s="92" t="s">
        <v>18</v>
      </c>
      <c r="S1" s="93"/>
      <c r="T1" s="90" t="s">
        <v>36</v>
      </c>
      <c r="U1" s="90" t="s">
        <v>37</v>
      </c>
      <c r="V1" s="63" t="s">
        <v>66</v>
      </c>
      <c r="W1" s="90" t="s">
        <v>36</v>
      </c>
      <c r="X1" s="90" t="s">
        <v>37</v>
      </c>
      <c r="Y1" s="63" t="s">
        <v>66</v>
      </c>
      <c r="Z1" s="90" t="s">
        <v>36</v>
      </c>
      <c r="AA1" s="90" t="s">
        <v>37</v>
      </c>
      <c r="AB1" s="63" t="s">
        <v>66</v>
      </c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</row>
    <row r="2" spans="1:253" s="100" customFormat="1" x14ac:dyDescent="0.2">
      <c r="A2" s="95"/>
      <c r="B2" s="95"/>
      <c r="C2" s="95"/>
      <c r="D2" s="96" t="s">
        <v>38</v>
      </c>
      <c r="E2" s="97" t="s">
        <v>39</v>
      </c>
      <c r="F2" s="70" t="s">
        <v>71</v>
      </c>
      <c r="G2" s="98"/>
      <c r="H2" s="98"/>
      <c r="I2" s="96" t="s">
        <v>38</v>
      </c>
      <c r="J2" s="97" t="s">
        <v>39</v>
      </c>
      <c r="K2" s="129" t="s">
        <v>71</v>
      </c>
      <c r="L2" s="98"/>
      <c r="M2" s="98"/>
      <c r="N2" s="96" t="s">
        <v>38</v>
      </c>
      <c r="O2" s="97" t="s">
        <v>39</v>
      </c>
      <c r="P2" s="129" t="s">
        <v>71</v>
      </c>
      <c r="Q2" s="98"/>
      <c r="R2" s="98"/>
      <c r="S2" s="99"/>
      <c r="T2" s="96" t="s">
        <v>40</v>
      </c>
      <c r="U2" s="96" t="s">
        <v>41</v>
      </c>
      <c r="V2" s="129" t="s">
        <v>67</v>
      </c>
      <c r="W2" s="96" t="s">
        <v>40</v>
      </c>
      <c r="X2" s="96" t="s">
        <v>41</v>
      </c>
      <c r="Y2" s="129" t="s">
        <v>67</v>
      </c>
      <c r="Z2" s="96" t="s">
        <v>40</v>
      </c>
      <c r="AA2" s="96" t="s">
        <v>41</v>
      </c>
      <c r="AB2" s="129" t="s">
        <v>67</v>
      </c>
      <c r="AC2" s="90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</row>
    <row r="3" spans="1:253" s="94" customFormat="1" x14ac:dyDescent="0.2">
      <c r="A3" s="101" t="s">
        <v>42</v>
      </c>
      <c r="B3" s="101" t="s">
        <v>43</v>
      </c>
      <c r="C3" s="101" t="s">
        <v>44</v>
      </c>
      <c r="D3" s="102" t="s">
        <v>45</v>
      </c>
      <c r="E3" s="103" t="s">
        <v>45</v>
      </c>
      <c r="F3" s="65" t="s">
        <v>45</v>
      </c>
      <c r="G3" s="91" t="s">
        <v>45</v>
      </c>
      <c r="H3" s="91" t="s">
        <v>45</v>
      </c>
      <c r="I3" s="102" t="s">
        <v>46</v>
      </c>
      <c r="J3" s="103" t="s">
        <v>46</v>
      </c>
      <c r="K3" s="63" t="s">
        <v>46</v>
      </c>
      <c r="L3" s="91" t="s">
        <v>46</v>
      </c>
      <c r="M3" s="91" t="s">
        <v>46</v>
      </c>
      <c r="N3" s="102" t="s">
        <v>47</v>
      </c>
      <c r="O3" s="103" t="s">
        <v>47</v>
      </c>
      <c r="P3" s="63" t="s">
        <v>47</v>
      </c>
      <c r="Q3" s="91" t="s">
        <v>47</v>
      </c>
      <c r="R3" s="91" t="s">
        <v>47</v>
      </c>
      <c r="S3" s="104"/>
      <c r="T3" s="82" t="s">
        <v>45</v>
      </c>
      <c r="U3" s="102" t="s">
        <v>45</v>
      </c>
      <c r="V3" s="63" t="s">
        <v>45</v>
      </c>
      <c r="W3" s="102" t="s">
        <v>46</v>
      </c>
      <c r="X3" s="102" t="s">
        <v>46</v>
      </c>
      <c r="Y3" s="63" t="s">
        <v>46</v>
      </c>
      <c r="Z3" s="102" t="s">
        <v>47</v>
      </c>
      <c r="AA3" s="102" t="s">
        <v>47</v>
      </c>
      <c r="AB3" s="63" t="s">
        <v>47</v>
      </c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</row>
    <row r="4" spans="1:253" s="100" customFormat="1" x14ac:dyDescent="0.2">
      <c r="A4" s="106" t="s">
        <v>48</v>
      </c>
      <c r="B4" s="106" t="s">
        <v>49</v>
      </c>
      <c r="C4" s="106" t="s">
        <v>50</v>
      </c>
      <c r="D4" s="100">
        <v>13914007.142493499</v>
      </c>
      <c r="E4" s="106">
        <v>10719411.1951271</v>
      </c>
      <c r="F4" s="69">
        <v>11234737.848418467</v>
      </c>
      <c r="G4" s="67">
        <f t="shared" ref="G4:G10" si="0">E4+(0.6*(H4-E4))</f>
        <v>9597764.3931460418</v>
      </c>
      <c r="H4" s="67">
        <f>H36</f>
        <v>8849999.8584920019</v>
      </c>
      <c r="I4" s="100">
        <v>1248610.7148875501</v>
      </c>
      <c r="J4" s="106">
        <v>955986.40269779996</v>
      </c>
      <c r="K4" s="69">
        <v>814467.59657024592</v>
      </c>
      <c r="L4" s="67">
        <f t="shared" ref="L4:L10" si="1">J4+(0.6*(M4-J4))</f>
        <v>768121.36360812001</v>
      </c>
      <c r="M4" s="67">
        <f>M36</f>
        <v>642878.00421499996</v>
      </c>
      <c r="N4" s="100">
        <v>377509877.802221</v>
      </c>
      <c r="O4" s="106">
        <v>331835932.00980097</v>
      </c>
      <c r="P4" s="69">
        <v>328431494.16372108</v>
      </c>
      <c r="Q4" s="67">
        <f t="shared" ref="Q4:Q10" si="2">O4+(0.6*(R4-O4))</f>
        <v>315430433.98964018</v>
      </c>
      <c r="R4" s="67">
        <f>R36</f>
        <v>304493435.309533</v>
      </c>
      <c r="S4" s="109"/>
      <c r="T4" s="110">
        <v>15722005.4145659</v>
      </c>
      <c r="U4" s="100">
        <v>10968383.6268264</v>
      </c>
      <c r="V4" s="69">
        <v>11367686.553523879</v>
      </c>
      <c r="W4" s="100">
        <v>1256063.1136503499</v>
      </c>
      <c r="X4" s="100">
        <v>957117.62634306995</v>
      </c>
      <c r="Y4" s="69">
        <v>815086.14365345624</v>
      </c>
      <c r="Z4" s="100">
        <v>377509877.802221</v>
      </c>
      <c r="AA4" s="100">
        <v>331835932.00980097</v>
      </c>
      <c r="AB4" s="69">
        <v>328431494.16372108</v>
      </c>
      <c r="AC4" s="111"/>
      <c r="AD4" s="111"/>
      <c r="AE4" s="111"/>
    </row>
    <row r="5" spans="1:253" s="100" customFormat="1" x14ac:dyDescent="0.2">
      <c r="A5" s="106" t="s">
        <v>48</v>
      </c>
      <c r="B5" s="106" t="s">
        <v>51</v>
      </c>
      <c r="C5" s="106" t="s">
        <v>50</v>
      </c>
      <c r="D5" s="100">
        <v>124277092.703003</v>
      </c>
      <c r="E5" s="106">
        <v>116635608.612727</v>
      </c>
      <c r="F5" s="69">
        <v>117013836.23963203</v>
      </c>
      <c r="G5" s="67">
        <f t="shared" si="0"/>
        <v>94051840.950290203</v>
      </c>
      <c r="H5" s="107">
        <f>H43</f>
        <v>78995995.841998994</v>
      </c>
      <c r="I5" s="100">
        <v>5957413.98413043</v>
      </c>
      <c r="J5" s="106">
        <v>4984226.4738398502</v>
      </c>
      <c r="K5" s="69">
        <v>4438257.5981871905</v>
      </c>
      <c r="L5" s="67">
        <f t="shared" si="1"/>
        <v>4136228.7895347401</v>
      </c>
      <c r="M5" s="107">
        <f>M43</f>
        <v>3570896.9999980005</v>
      </c>
      <c r="N5" s="100">
        <v>2998754866.0959201</v>
      </c>
      <c r="O5" s="106">
        <v>2644074200.57829</v>
      </c>
      <c r="P5" s="69">
        <v>2618070006.9775505</v>
      </c>
      <c r="Q5" s="67">
        <f t="shared" si="2"/>
        <v>2224768925.0633154</v>
      </c>
      <c r="R5" s="107">
        <f>R43</f>
        <v>1945232074.7199991</v>
      </c>
      <c r="S5" s="109"/>
      <c r="T5" s="110">
        <v>137704784.91942701</v>
      </c>
      <c r="U5" s="100">
        <v>118224595.710242</v>
      </c>
      <c r="V5" s="69">
        <v>117855352.78227517</v>
      </c>
      <c r="W5" s="100">
        <v>5997594.6666957904</v>
      </c>
      <c r="X5" s="100">
        <v>4989075.38100674</v>
      </c>
      <c r="Y5" s="69">
        <v>4440907.1374640428</v>
      </c>
      <c r="Z5" s="100">
        <v>2998754866.0959201</v>
      </c>
      <c r="AA5" s="100">
        <v>2644074200.57829</v>
      </c>
      <c r="AB5" s="69">
        <v>2618070006.9775505</v>
      </c>
      <c r="AC5" s="111"/>
      <c r="AD5" s="111"/>
      <c r="AE5" s="111"/>
    </row>
    <row r="6" spans="1:253" s="100" customFormat="1" x14ac:dyDescent="0.2">
      <c r="A6" s="106" t="s">
        <v>48</v>
      </c>
      <c r="B6" s="106" t="s">
        <v>52</v>
      </c>
      <c r="C6" s="106" t="s">
        <v>50</v>
      </c>
      <c r="D6" s="100">
        <v>76560804.185401395</v>
      </c>
      <c r="E6" s="106">
        <v>51947956.549510501</v>
      </c>
      <c r="F6" s="69">
        <v>49814770.271196567</v>
      </c>
      <c r="G6" s="67">
        <f t="shared" si="0"/>
        <v>45481182.618391804</v>
      </c>
      <c r="H6" s="107">
        <f>H50</f>
        <v>41169999.997646004</v>
      </c>
      <c r="I6" s="100">
        <v>5359897.81125532</v>
      </c>
      <c r="J6" s="106">
        <v>3301241.8633942502</v>
      </c>
      <c r="K6" s="69">
        <v>2918922.2639634577</v>
      </c>
      <c r="L6" s="67">
        <f t="shared" si="1"/>
        <v>3006496.7453661002</v>
      </c>
      <c r="M6" s="107">
        <f>M50</f>
        <v>2810000.0000140001</v>
      </c>
      <c r="N6" s="100">
        <v>1871291984.3654201</v>
      </c>
      <c r="O6" s="106">
        <v>1395117266.2765701</v>
      </c>
      <c r="P6" s="69">
        <v>1298754631.1589239</v>
      </c>
      <c r="Q6" s="67">
        <f t="shared" si="2"/>
        <v>1367839575.9106281</v>
      </c>
      <c r="R6" s="107">
        <f>R50</f>
        <v>1349654449</v>
      </c>
      <c r="S6" s="109"/>
      <c r="T6" s="110">
        <v>81314150.077428803</v>
      </c>
      <c r="U6" s="100">
        <v>52420035.679870598</v>
      </c>
      <c r="V6" s="69">
        <v>50064928.628896594</v>
      </c>
      <c r="W6" s="100">
        <v>5392093.1815783298</v>
      </c>
      <c r="X6" s="100">
        <v>3304962.68053394</v>
      </c>
      <c r="Y6" s="69">
        <v>2920965.5269420166</v>
      </c>
      <c r="Z6" s="100">
        <v>1871291984.3654201</v>
      </c>
      <c r="AA6" s="100">
        <v>1395117266.2765801</v>
      </c>
      <c r="AB6" s="69">
        <v>1298754631.1589239</v>
      </c>
      <c r="AC6" s="111"/>
      <c r="AD6" s="111"/>
      <c r="AE6" s="111"/>
    </row>
    <row r="7" spans="1:253" s="100" customFormat="1" x14ac:dyDescent="0.2">
      <c r="A7" s="106" t="s">
        <v>48</v>
      </c>
      <c r="B7" s="106" t="s">
        <v>53</v>
      </c>
      <c r="C7" s="106" t="s">
        <v>50</v>
      </c>
      <c r="D7" s="100">
        <v>85028256.105094403</v>
      </c>
      <c r="E7" s="106">
        <v>68127539.644068196</v>
      </c>
      <c r="F7" s="69">
        <v>59023893.435611956</v>
      </c>
      <c r="G7" s="67">
        <f t="shared" si="0"/>
        <v>58803789.953226082</v>
      </c>
      <c r="H7" s="107">
        <f>H57</f>
        <v>52587956.825998001</v>
      </c>
      <c r="I7" s="100">
        <v>11580785.588374401</v>
      </c>
      <c r="J7" s="106">
        <v>8671811.8848794308</v>
      </c>
      <c r="K7" s="69">
        <v>6623915.8472098429</v>
      </c>
      <c r="L7" s="67">
        <f t="shared" si="1"/>
        <v>7309950.5539529724</v>
      </c>
      <c r="M7" s="107">
        <f>M57</f>
        <v>6402043.0000020005</v>
      </c>
      <c r="N7" s="100">
        <v>4896348834.8838997</v>
      </c>
      <c r="O7" s="106">
        <v>3742921310.7283401</v>
      </c>
      <c r="P7" s="69">
        <v>3661550431.5467553</v>
      </c>
      <c r="Q7" s="67">
        <f t="shared" si="2"/>
        <v>3447997699.0913363</v>
      </c>
      <c r="R7" s="107">
        <f>R57</f>
        <v>3251381958.0000005</v>
      </c>
      <c r="S7" s="109"/>
      <c r="T7" s="110">
        <v>90168457.509613007</v>
      </c>
      <c r="U7" s="100">
        <v>68800830.216433406</v>
      </c>
      <c r="V7" s="69">
        <v>59395371.754219331</v>
      </c>
      <c r="W7" s="100">
        <v>11630562.459196599</v>
      </c>
      <c r="X7" s="100">
        <v>8679209.7465732004</v>
      </c>
      <c r="Y7" s="69">
        <v>6628074.4891951988</v>
      </c>
      <c r="Z7" s="100">
        <v>4896348834.8838997</v>
      </c>
      <c r="AA7" s="100">
        <v>3742921310.7283401</v>
      </c>
      <c r="AB7" s="69">
        <v>3661550431.5467553</v>
      </c>
      <c r="AC7" s="111"/>
      <c r="AD7" s="111"/>
      <c r="AE7" s="111"/>
    </row>
    <row r="8" spans="1:253" s="100" customFormat="1" x14ac:dyDescent="0.2">
      <c r="A8" s="100" t="s">
        <v>48</v>
      </c>
      <c r="B8" s="100" t="s">
        <v>54</v>
      </c>
      <c r="C8" s="100" t="s">
        <v>50</v>
      </c>
      <c r="D8" s="100">
        <v>6367207.7624418698</v>
      </c>
      <c r="E8" s="100">
        <v>5465048.2536451397</v>
      </c>
      <c r="F8" s="69">
        <v>5272622.1958366642</v>
      </c>
      <c r="G8" s="67">
        <f t="shared" si="0"/>
        <v>5199989.7050160561</v>
      </c>
      <c r="H8" s="107">
        <f>H64</f>
        <v>5023284.00593</v>
      </c>
      <c r="I8" s="100">
        <v>900681.76349912002</v>
      </c>
      <c r="J8" s="100">
        <v>899433.24102097005</v>
      </c>
      <c r="K8" s="69">
        <v>692726.78592037584</v>
      </c>
      <c r="L8" s="67">
        <f t="shared" si="1"/>
        <v>740487.096408388</v>
      </c>
      <c r="M8" s="107">
        <f>M64</f>
        <v>634523</v>
      </c>
      <c r="N8" s="100">
        <v>516092016.04917598</v>
      </c>
      <c r="O8" s="100">
        <v>445408159.644584</v>
      </c>
      <c r="P8" s="69">
        <v>338367906.71221495</v>
      </c>
      <c r="Q8" s="67">
        <f t="shared" si="2"/>
        <v>401715190.2578336</v>
      </c>
      <c r="R8" s="107">
        <f>R64</f>
        <v>372586544</v>
      </c>
      <c r="S8" s="109"/>
      <c r="T8" s="110">
        <v>7170036.1492143301</v>
      </c>
      <c r="U8" s="100">
        <v>5551971.4093862697</v>
      </c>
      <c r="V8" s="69">
        <v>5316906.1435103975</v>
      </c>
      <c r="W8" s="100">
        <v>906909.85218584002</v>
      </c>
      <c r="X8" s="100">
        <v>900170.26503466803</v>
      </c>
      <c r="Y8" s="69">
        <v>693103.06320421782</v>
      </c>
      <c r="Z8" s="100">
        <v>516092016.04917598</v>
      </c>
      <c r="AA8" s="100">
        <v>445408159.644584</v>
      </c>
      <c r="AB8" s="69">
        <v>338367906.71221495</v>
      </c>
      <c r="AC8" s="111"/>
      <c r="AD8" s="111"/>
      <c r="AE8" s="111"/>
    </row>
    <row r="9" spans="1:253" s="100" customFormat="1" x14ac:dyDescent="0.2">
      <c r="A9" s="106" t="s">
        <v>48</v>
      </c>
      <c r="B9" s="106" t="s">
        <v>55</v>
      </c>
      <c r="C9" s="106" t="s">
        <v>50</v>
      </c>
      <c r="D9" s="100">
        <v>5266870.4874130003</v>
      </c>
      <c r="E9" s="106">
        <v>4474252.5433531897</v>
      </c>
      <c r="F9" s="69">
        <v>4048021.0023164344</v>
      </c>
      <c r="G9" s="67">
        <f t="shared" si="0"/>
        <v>3824330.4173406758</v>
      </c>
      <c r="H9" s="107">
        <f>H71</f>
        <v>3391048.9999989998</v>
      </c>
      <c r="I9" s="100">
        <v>485484.41530090198</v>
      </c>
      <c r="J9" s="106">
        <v>345139.78682089999</v>
      </c>
      <c r="K9" s="69">
        <v>266298.2568140236</v>
      </c>
      <c r="L9" s="67">
        <f t="shared" si="1"/>
        <v>304155.11472955998</v>
      </c>
      <c r="M9" s="107">
        <f>M71</f>
        <v>276832.00000200002</v>
      </c>
      <c r="N9" s="100">
        <v>120887107.039095</v>
      </c>
      <c r="O9" s="106">
        <v>98946818.349083602</v>
      </c>
      <c r="P9" s="69">
        <v>85520135.858459815</v>
      </c>
      <c r="Q9" s="67">
        <f t="shared" si="2"/>
        <v>99455088.939632833</v>
      </c>
      <c r="R9" s="107">
        <f>R71</f>
        <v>99793935.999998987</v>
      </c>
      <c r="S9" s="109"/>
      <c r="T9" s="110">
        <v>5390337.8438529205</v>
      </c>
      <c r="U9" s="100">
        <v>4442368.1902716802</v>
      </c>
      <c r="V9" s="69">
        <v>4030877.592334073</v>
      </c>
      <c r="W9" s="100">
        <v>486154.507869024</v>
      </c>
      <c r="X9" s="100">
        <v>344977.65971525002</v>
      </c>
      <c r="Y9" s="69">
        <v>266207.27698972879</v>
      </c>
      <c r="Z9" s="100">
        <v>120887107.039095</v>
      </c>
      <c r="AA9" s="100">
        <v>98946818.349083602</v>
      </c>
      <c r="AB9" s="69">
        <v>85520135.858459815</v>
      </c>
      <c r="AC9" s="111"/>
      <c r="AD9" s="111"/>
      <c r="AE9" s="111"/>
    </row>
    <row r="10" spans="1:253" s="100" customFormat="1" ht="12" thickBot="1" x14ac:dyDescent="0.25">
      <c r="A10" s="112" t="s">
        <v>48</v>
      </c>
      <c r="B10" s="112" t="s">
        <v>56</v>
      </c>
      <c r="C10" s="112" t="s">
        <v>50</v>
      </c>
      <c r="D10" s="112">
        <v>6170908.6718156198</v>
      </c>
      <c r="E10" s="112">
        <v>2877079.83095332</v>
      </c>
      <c r="F10" s="68">
        <v>2071222.355856061</v>
      </c>
      <c r="G10" s="138">
        <f t="shared" si="0"/>
        <v>2574718.3323813281</v>
      </c>
      <c r="H10" s="113">
        <f>H78</f>
        <v>2373144</v>
      </c>
      <c r="I10" s="112">
        <v>87775.3481075686</v>
      </c>
      <c r="J10" s="112">
        <v>71053.669923649795</v>
      </c>
      <c r="K10" s="68">
        <v>70216.236641231895</v>
      </c>
      <c r="L10" s="138">
        <f t="shared" si="1"/>
        <v>100431.66797005991</v>
      </c>
      <c r="M10" s="113">
        <f>M78</f>
        <v>120017.00000099999</v>
      </c>
      <c r="N10" s="112">
        <v>17499478.6025832</v>
      </c>
      <c r="O10" s="112">
        <v>16948110.806660902</v>
      </c>
      <c r="P10" s="68">
        <v>17149427.952445991</v>
      </c>
      <c r="Q10" s="138">
        <f t="shared" si="2"/>
        <v>17213336.122665562</v>
      </c>
      <c r="R10" s="113">
        <f>R78</f>
        <v>17390153.000002</v>
      </c>
      <c r="S10" s="114"/>
      <c r="T10" s="115">
        <v>6232567.2357388996</v>
      </c>
      <c r="U10" s="112">
        <v>2886013.1042021299</v>
      </c>
      <c r="V10" s="68">
        <v>2076209.037692785</v>
      </c>
      <c r="W10" s="112">
        <v>88517.022505041896</v>
      </c>
      <c r="X10" s="112">
        <v>71161.867262193802</v>
      </c>
      <c r="Y10" s="68">
        <v>70275.920148467689</v>
      </c>
      <c r="Z10" s="112">
        <v>17499478.6025832</v>
      </c>
      <c r="AA10" s="112">
        <v>16948110.806660902</v>
      </c>
      <c r="AB10" s="68">
        <v>17149427.952445991</v>
      </c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</row>
    <row r="11" spans="1:253" s="100" customFormat="1" ht="12" thickTop="1" x14ac:dyDescent="0.2">
      <c r="A11" s="106" t="s">
        <v>48</v>
      </c>
      <c r="B11" s="66" t="s">
        <v>58</v>
      </c>
      <c r="C11" s="106" t="s">
        <v>50</v>
      </c>
      <c r="D11" s="100">
        <v>317585147.05766279</v>
      </c>
      <c r="E11" s="116">
        <v>260246896.62938446</v>
      </c>
      <c r="F11" s="69">
        <v>248479103.34886819</v>
      </c>
      <c r="G11" s="117">
        <f>SUM(G4:G10)</f>
        <v>219533616.36979219</v>
      </c>
      <c r="H11" s="117">
        <f>SUM(H4:H10)</f>
        <v>192391429.53006399</v>
      </c>
      <c r="I11" s="100">
        <v>25620649.625555288</v>
      </c>
      <c r="J11" s="116">
        <v>19228893.322576847</v>
      </c>
      <c r="K11" s="69">
        <v>15824804.585306369</v>
      </c>
      <c r="L11" s="117">
        <f>SUM(L4:L10)</f>
        <v>16365871.331569938</v>
      </c>
      <c r="M11" s="117">
        <f>SUM(M4:M10)</f>
        <v>14457190.004232002</v>
      </c>
      <c r="N11" s="100">
        <v>10798384164.838314</v>
      </c>
      <c r="O11" s="116">
        <v>8675251798.3933296</v>
      </c>
      <c r="P11" s="69">
        <v>8347844034.3700714</v>
      </c>
      <c r="Q11" s="117">
        <f>SUM(Q4:Q10)</f>
        <v>7874420249.3750515</v>
      </c>
      <c r="R11" s="117">
        <f>SUM(R4:R10)</f>
        <v>7340532550.0295334</v>
      </c>
      <c r="S11" s="109"/>
      <c r="T11" s="100">
        <v>343702339.14984083</v>
      </c>
      <c r="U11" s="100">
        <v>263294197.93723249</v>
      </c>
      <c r="V11" s="69">
        <v>250107332.49245223</v>
      </c>
      <c r="W11" s="100">
        <v>25757894.803680975</v>
      </c>
      <c r="X11" s="100">
        <v>19246675.226469062</v>
      </c>
      <c r="Y11" s="69">
        <v>15834619.557597127</v>
      </c>
      <c r="Z11" s="100">
        <v>10798384164.838314</v>
      </c>
      <c r="AA11" s="100">
        <v>8675251798.3933392</v>
      </c>
      <c r="AB11" s="69">
        <v>8347844034.3700714</v>
      </c>
      <c r="AC11" s="111"/>
      <c r="AD11" s="111"/>
      <c r="AE11" s="111"/>
    </row>
    <row r="12" spans="1:253" s="112" customFormat="1" ht="12" thickBot="1" x14ac:dyDescent="0.25">
      <c r="C12" s="112" t="s">
        <v>64</v>
      </c>
      <c r="F12" s="68"/>
      <c r="G12" s="113"/>
      <c r="H12" s="113">
        <v>15680000</v>
      </c>
      <c r="K12" s="83"/>
      <c r="L12" s="113"/>
      <c r="M12" s="113"/>
      <c r="P12" s="83"/>
      <c r="Q12" s="113"/>
      <c r="R12" s="113"/>
      <c r="S12" s="119"/>
      <c r="T12" s="115"/>
      <c r="V12" s="83"/>
      <c r="Y12" s="83"/>
      <c r="AB12" s="83"/>
      <c r="AC12" s="120"/>
      <c r="AD12" s="120"/>
      <c r="AE12" s="120"/>
    </row>
    <row r="13" spans="1:253" s="100" customFormat="1" ht="12" thickTop="1" x14ac:dyDescent="0.2">
      <c r="A13" s="106"/>
      <c r="B13" s="106"/>
      <c r="C13" s="106" t="s">
        <v>24</v>
      </c>
      <c r="E13" s="106"/>
      <c r="F13" s="69"/>
      <c r="G13" s="107"/>
      <c r="H13" s="107">
        <v>208071430</v>
      </c>
      <c r="J13" s="106"/>
      <c r="K13" s="84"/>
      <c r="L13" s="107"/>
      <c r="M13" s="107"/>
      <c r="O13" s="106"/>
      <c r="P13" s="84"/>
      <c r="Q13" s="107"/>
      <c r="R13" s="107"/>
      <c r="S13" s="109"/>
      <c r="T13" s="110"/>
      <c r="V13" s="84"/>
      <c r="Y13" s="84"/>
      <c r="AB13" s="84"/>
      <c r="AC13" s="111"/>
      <c r="AD13" s="111"/>
      <c r="AE13" s="111"/>
    </row>
    <row r="14" spans="1:253" s="100" customFormat="1" x14ac:dyDescent="0.2">
      <c r="A14" s="118" t="s">
        <v>57</v>
      </c>
      <c r="B14" s="106"/>
      <c r="C14" s="106"/>
      <c r="D14" s="118">
        <f>T11-D11</f>
        <v>26117192.092178047</v>
      </c>
      <c r="E14" s="118">
        <f>U11-E11</f>
        <v>3047301.3078480363</v>
      </c>
      <c r="F14" s="118">
        <f>V11-F11</f>
        <v>1628229.1435840428</v>
      </c>
      <c r="G14" s="107"/>
      <c r="J14" s="106"/>
      <c r="K14" s="85"/>
      <c r="L14" s="107"/>
      <c r="M14" s="107"/>
      <c r="O14" s="106"/>
      <c r="P14" s="85"/>
      <c r="Q14" s="107"/>
      <c r="R14" s="107"/>
      <c r="S14" s="109"/>
      <c r="T14" s="110"/>
      <c r="V14" s="85"/>
      <c r="Y14" s="85"/>
      <c r="AB14" s="85"/>
      <c r="AC14" s="111"/>
      <c r="AD14" s="111"/>
      <c r="AE14" s="111"/>
    </row>
    <row r="15" spans="1:253" x14ac:dyDescent="0.2">
      <c r="A15" s="85"/>
      <c r="D15" s="85"/>
      <c r="E15" s="85"/>
      <c r="F15" s="85"/>
      <c r="K15" s="85"/>
      <c r="P15" s="85"/>
      <c r="V15" s="85"/>
      <c r="Y15" s="85"/>
      <c r="AB15" s="85"/>
    </row>
    <row r="16" spans="1:253" x14ac:dyDescent="0.2">
      <c r="A16" s="85"/>
      <c r="D16" s="85"/>
      <c r="E16" s="85"/>
      <c r="F16" s="85"/>
      <c r="K16" s="85"/>
      <c r="P16" s="85"/>
      <c r="V16" s="85"/>
      <c r="Y16" s="85"/>
      <c r="AB16" s="85"/>
    </row>
    <row r="17" spans="1:253" s="94" customFormat="1" x14ac:dyDescent="0.2">
      <c r="A17" s="89"/>
      <c r="B17" s="89"/>
      <c r="C17" s="89"/>
      <c r="D17" s="90" t="s">
        <v>34</v>
      </c>
      <c r="E17" s="90" t="s">
        <v>35</v>
      </c>
      <c r="F17" s="63" t="s">
        <v>65</v>
      </c>
      <c r="G17" s="91" t="s">
        <v>0</v>
      </c>
      <c r="H17" s="92" t="s">
        <v>18</v>
      </c>
      <c r="I17" s="90" t="s">
        <v>34</v>
      </c>
      <c r="J17" s="90" t="s">
        <v>35</v>
      </c>
      <c r="K17" s="63" t="s">
        <v>65</v>
      </c>
      <c r="L17" s="91" t="s">
        <v>0</v>
      </c>
      <c r="M17" s="92" t="s">
        <v>18</v>
      </c>
      <c r="N17" s="90" t="s">
        <v>34</v>
      </c>
      <c r="O17" s="90" t="s">
        <v>35</v>
      </c>
      <c r="P17" s="63" t="s">
        <v>65</v>
      </c>
      <c r="Q17" s="91" t="s">
        <v>0</v>
      </c>
      <c r="R17" s="92" t="s">
        <v>18</v>
      </c>
      <c r="S17" s="93"/>
      <c r="T17" s="90" t="s">
        <v>36</v>
      </c>
      <c r="U17" s="90" t="s">
        <v>37</v>
      </c>
      <c r="V17" s="63" t="s">
        <v>66</v>
      </c>
      <c r="W17" s="90" t="s">
        <v>36</v>
      </c>
      <c r="X17" s="90" t="s">
        <v>37</v>
      </c>
      <c r="Y17" s="63" t="s">
        <v>66</v>
      </c>
      <c r="Z17" s="90" t="s">
        <v>36</v>
      </c>
      <c r="AA17" s="90" t="s">
        <v>37</v>
      </c>
      <c r="AB17" s="63" t="s">
        <v>66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</row>
    <row r="18" spans="1:253" s="100" customFormat="1" x14ac:dyDescent="0.2">
      <c r="A18" s="95"/>
      <c r="B18" s="95"/>
      <c r="C18" s="95"/>
      <c r="D18" s="96" t="s">
        <v>38</v>
      </c>
      <c r="E18" s="97" t="s">
        <v>39</v>
      </c>
      <c r="F18" s="129" t="s">
        <v>71</v>
      </c>
      <c r="G18" s="98"/>
      <c r="H18" s="98"/>
      <c r="I18" s="96" t="s">
        <v>38</v>
      </c>
      <c r="J18" s="97" t="s">
        <v>39</v>
      </c>
      <c r="K18" s="129" t="s">
        <v>71</v>
      </c>
      <c r="L18" s="98"/>
      <c r="M18" s="98"/>
      <c r="N18" s="96" t="s">
        <v>38</v>
      </c>
      <c r="O18" s="97" t="s">
        <v>39</v>
      </c>
      <c r="P18" s="129" t="s">
        <v>71</v>
      </c>
      <c r="Q18" s="98"/>
      <c r="R18" s="98"/>
      <c r="S18" s="99"/>
      <c r="T18" s="96" t="s">
        <v>40</v>
      </c>
      <c r="U18" s="96" t="s">
        <v>41</v>
      </c>
      <c r="V18" s="129" t="s">
        <v>67</v>
      </c>
      <c r="W18" s="96" t="s">
        <v>40</v>
      </c>
      <c r="X18" s="96" t="s">
        <v>41</v>
      </c>
      <c r="Y18" s="129" t="s">
        <v>67</v>
      </c>
      <c r="Z18" s="96" t="s">
        <v>40</v>
      </c>
      <c r="AA18" s="96" t="s">
        <v>41</v>
      </c>
      <c r="AB18" s="129" t="s">
        <v>67</v>
      </c>
      <c r="AC18" s="90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</row>
    <row r="19" spans="1:253" s="94" customFormat="1" x14ac:dyDescent="0.2">
      <c r="A19" s="101" t="s">
        <v>42</v>
      </c>
      <c r="B19" s="101" t="s">
        <v>43</v>
      </c>
      <c r="C19" s="101" t="s">
        <v>44</v>
      </c>
      <c r="D19" s="102" t="s">
        <v>45</v>
      </c>
      <c r="E19" s="103" t="s">
        <v>45</v>
      </c>
      <c r="F19" s="63" t="s">
        <v>45</v>
      </c>
      <c r="G19" s="91" t="s">
        <v>45</v>
      </c>
      <c r="H19" s="91" t="s">
        <v>45</v>
      </c>
      <c r="I19" s="102" t="s">
        <v>46</v>
      </c>
      <c r="J19" s="103" t="s">
        <v>46</v>
      </c>
      <c r="K19" s="63" t="s">
        <v>46</v>
      </c>
      <c r="L19" s="91" t="s">
        <v>46</v>
      </c>
      <c r="M19" s="91" t="s">
        <v>46</v>
      </c>
      <c r="N19" s="102" t="s">
        <v>47</v>
      </c>
      <c r="O19" s="103" t="s">
        <v>47</v>
      </c>
      <c r="P19" s="63" t="s">
        <v>47</v>
      </c>
      <c r="Q19" s="91" t="s">
        <v>47</v>
      </c>
      <c r="R19" s="91" t="s">
        <v>47</v>
      </c>
      <c r="S19" s="104"/>
      <c r="T19" s="82" t="s">
        <v>45</v>
      </c>
      <c r="U19" s="102" t="s">
        <v>45</v>
      </c>
      <c r="V19" s="63" t="s">
        <v>45</v>
      </c>
      <c r="W19" s="102" t="s">
        <v>46</v>
      </c>
      <c r="X19" s="102" t="s">
        <v>46</v>
      </c>
      <c r="Y19" s="63" t="s">
        <v>46</v>
      </c>
      <c r="Z19" s="102" t="s">
        <v>47</v>
      </c>
      <c r="AA19" s="102" t="s">
        <v>47</v>
      </c>
      <c r="AB19" s="63" t="s">
        <v>47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</row>
    <row r="20" spans="1:253" s="100" customFormat="1" x14ac:dyDescent="0.2">
      <c r="A20" s="100" t="s">
        <v>48</v>
      </c>
      <c r="B20" s="100" t="s">
        <v>58</v>
      </c>
      <c r="C20" s="100" t="s">
        <v>20</v>
      </c>
      <c r="D20" s="100">
        <v>141821617.9376986</v>
      </c>
      <c r="E20" s="100">
        <v>113798043.19004723</v>
      </c>
      <c r="F20" s="69">
        <v>111925071.40425463</v>
      </c>
      <c r="G20" s="67">
        <f>E20+(0.6*(H20-E20))</f>
        <v>88488458.664017498</v>
      </c>
      <c r="H20" s="108">
        <f>SUMIF($C$31:$C$77,$C31,H$31:H$77)</f>
        <v>71615402.313331008</v>
      </c>
      <c r="I20" s="100">
        <v>11028469.441616185</v>
      </c>
      <c r="J20" s="100">
        <v>10546030.079029877</v>
      </c>
      <c r="K20" s="69">
        <v>8696425.7003431693</v>
      </c>
      <c r="L20" s="67">
        <f>J20+(0.6*(M20-J20))</f>
        <v>8643162.8195029497</v>
      </c>
      <c r="M20" s="108">
        <f>SUMIF($C$31:$C$77,$C31,M$31:M$77)</f>
        <v>7374584.646484999</v>
      </c>
      <c r="N20" s="100">
        <v>7189987853.3656502</v>
      </c>
      <c r="O20" s="100">
        <v>5295441690.0041981</v>
      </c>
      <c r="P20" s="69">
        <v>4998463816.2765017</v>
      </c>
      <c r="Q20" s="67">
        <f>O20+(0.6*(R20-O20))</f>
        <v>4413907217.0928564</v>
      </c>
      <c r="R20" s="108">
        <f>SUMIF($C$31:$C$77,$C31,R$31:R$77)</f>
        <v>3826217568.4852958</v>
      </c>
      <c r="S20" s="109"/>
      <c r="T20" s="100">
        <v>151996094.70390487</v>
      </c>
      <c r="U20" s="100">
        <v>114793984.84371977</v>
      </c>
      <c r="V20" s="69">
        <v>112445116.21607827</v>
      </c>
      <c r="W20" s="100">
        <v>11057555.599996097</v>
      </c>
      <c r="X20" s="100">
        <v>10548371.492451962</v>
      </c>
      <c r="Y20" s="69">
        <v>8697699.8038369697</v>
      </c>
      <c r="Z20" s="100">
        <v>7189987853.3656502</v>
      </c>
      <c r="AA20" s="100">
        <v>5295441690.0041981</v>
      </c>
      <c r="AB20" s="69">
        <v>4998463816.2765017</v>
      </c>
      <c r="AC20" s="111"/>
      <c r="AD20" s="111"/>
      <c r="AE20" s="111"/>
    </row>
    <row r="21" spans="1:253" s="100" customFormat="1" x14ac:dyDescent="0.2">
      <c r="A21" s="100" t="s">
        <v>48</v>
      </c>
      <c r="B21" s="100" t="s">
        <v>58</v>
      </c>
      <c r="C21" s="100" t="s">
        <v>21</v>
      </c>
      <c r="D21" s="100">
        <v>34235485.928053275</v>
      </c>
      <c r="E21" s="100">
        <v>39696159.428976774</v>
      </c>
      <c r="F21" s="69">
        <v>41173721.268739067</v>
      </c>
      <c r="G21" s="67">
        <f>E21+(0.6*(H21-E21))</f>
        <v>33076990.456379108</v>
      </c>
      <c r="H21" s="108">
        <f>SUMIF($C$31:$C$77,$C32,H$31:H$77)</f>
        <v>28664211.141313996</v>
      </c>
      <c r="I21" s="100">
        <v>2881113.9414588138</v>
      </c>
      <c r="J21" s="100">
        <v>3009864.9549895441</v>
      </c>
      <c r="K21" s="69">
        <v>2803448.2177416999</v>
      </c>
      <c r="L21" s="67">
        <f>J21+(0.6*(M21-J21))</f>
        <v>2468157.4404754178</v>
      </c>
      <c r="M21" s="108">
        <f>SUMIF($C$31:$C$77,$C32,M$31:M$77)</f>
        <v>2107019.0974660004</v>
      </c>
      <c r="N21" s="100">
        <v>2127372515.7490969</v>
      </c>
      <c r="O21" s="100">
        <v>2018911147.999104</v>
      </c>
      <c r="P21" s="69">
        <v>2021981855.3157063</v>
      </c>
      <c r="Q21" s="67">
        <f>O21+(0.6*(R21-O21))</f>
        <v>1619505799.1930201</v>
      </c>
      <c r="R21" s="108">
        <f>SUMIF($C$31:$C$77,$C32,R$31:R$77)</f>
        <v>1353235566.6556308</v>
      </c>
      <c r="S21" s="109"/>
      <c r="T21" s="100">
        <v>40654324.347683996</v>
      </c>
      <c r="U21" s="100">
        <v>40647242.127847642</v>
      </c>
      <c r="V21" s="69">
        <v>41710910.676985495</v>
      </c>
      <c r="W21" s="100">
        <v>2944673.8359870818</v>
      </c>
      <c r="X21" s="100">
        <v>3018846.2031284221</v>
      </c>
      <c r="Y21" s="69">
        <v>2808550.4395138645</v>
      </c>
      <c r="Z21" s="100">
        <v>2127372515.7490969</v>
      </c>
      <c r="AA21" s="100">
        <v>2018911147.999104</v>
      </c>
      <c r="AB21" s="69">
        <v>2021981855.3157063</v>
      </c>
      <c r="AC21" s="111"/>
      <c r="AD21" s="111"/>
      <c r="AE21" s="111"/>
    </row>
    <row r="22" spans="1:253" s="100" customFormat="1" x14ac:dyDescent="0.2">
      <c r="A22" s="100" t="s">
        <v>48</v>
      </c>
      <c r="B22" s="100" t="s">
        <v>58</v>
      </c>
      <c r="C22" s="100" t="s">
        <v>59</v>
      </c>
      <c r="D22" s="100">
        <v>89182690.916637152</v>
      </c>
      <c r="E22" s="100">
        <v>52179420.875606723</v>
      </c>
      <c r="F22" s="69">
        <v>41047540.038824767</v>
      </c>
      <c r="G22" s="67">
        <f>E22+(0.6*(H22-E22))</f>
        <v>43839958.071172096</v>
      </c>
      <c r="H22" s="108">
        <f>SUMIF($C$31:$C$77,$C33,H$31:H$77)</f>
        <v>38280316.201549008</v>
      </c>
      <c r="I22" s="100">
        <v>9977881.2156971507</v>
      </c>
      <c r="J22" s="100">
        <v>3972300.2820891403</v>
      </c>
      <c r="K22" s="69">
        <v>2656853.3738201074</v>
      </c>
      <c r="L22" s="67">
        <f>J22+(0.6*(M22-J22))</f>
        <v>3380627.374983856</v>
      </c>
      <c r="M22" s="108">
        <f>SUMIF($C$31:$C$77,$C33,M$31:M$77)</f>
        <v>2986178.7702469998</v>
      </c>
      <c r="N22" s="100">
        <v>175915716.59907192</v>
      </c>
      <c r="O22" s="100">
        <v>87098960.824951172</v>
      </c>
      <c r="P22" s="69">
        <v>88085458.430174485</v>
      </c>
      <c r="Q22" s="67">
        <f>O22+(0.6*(R22-O22))</f>
        <v>278668495.60505748</v>
      </c>
      <c r="R22" s="108">
        <f>SUMIF($C$31:$C$77,$C33,R$31:R$77)</f>
        <v>406381518.79179502</v>
      </c>
      <c r="S22" s="109"/>
      <c r="T22" s="100">
        <v>89182690.916637152</v>
      </c>
      <c r="U22" s="100">
        <v>52179420.875606723</v>
      </c>
      <c r="V22" s="69">
        <v>41047540.038824767</v>
      </c>
      <c r="W22" s="100">
        <v>9977881.2156971507</v>
      </c>
      <c r="X22" s="100">
        <v>3972300.2820891403</v>
      </c>
      <c r="Y22" s="69">
        <v>2656853.3738201074</v>
      </c>
      <c r="Z22" s="100">
        <v>175915716.59907192</v>
      </c>
      <c r="AA22" s="100">
        <v>87098960.824951172</v>
      </c>
      <c r="AB22" s="69">
        <v>88085458.430174485</v>
      </c>
      <c r="AC22" s="111"/>
      <c r="AD22" s="111"/>
      <c r="AE22" s="111"/>
    </row>
    <row r="23" spans="1:253" s="100" customFormat="1" x14ac:dyDescent="0.2">
      <c r="A23" s="100" t="s">
        <v>48</v>
      </c>
      <c r="B23" s="100" t="s">
        <v>58</v>
      </c>
      <c r="C23" s="100" t="s">
        <v>19</v>
      </c>
      <c r="D23" s="100">
        <v>5156652.6879514419</v>
      </c>
      <c r="E23" s="100">
        <v>8418098.5253357086</v>
      </c>
      <c r="F23" s="69">
        <v>8642937.4583364651</v>
      </c>
      <c r="G23" s="67">
        <f>E23+(0.6*(H23-E23))</f>
        <v>7118413.7052876838</v>
      </c>
      <c r="H23" s="108">
        <f>SUMIF($C$31:$C$77,$C34,H$31:H$77)</f>
        <v>6251957.1585889999</v>
      </c>
      <c r="I23" s="100">
        <v>0</v>
      </c>
      <c r="J23" s="100">
        <v>0</v>
      </c>
      <c r="K23" s="69">
        <v>0</v>
      </c>
      <c r="L23" s="67">
        <f>J23+(0.6*(M23-J23))</f>
        <v>0</v>
      </c>
      <c r="M23" s="108">
        <f>SUMIF($C$31:$C$77,$C34,M$31:M$77)</f>
        <v>0</v>
      </c>
      <c r="N23" s="100">
        <v>0</v>
      </c>
      <c r="O23" s="100">
        <v>0</v>
      </c>
      <c r="P23" s="69">
        <v>0</v>
      </c>
      <c r="Q23" s="67">
        <f>O23+(0.6*(R23-O23))</f>
        <v>0</v>
      </c>
      <c r="R23" s="108">
        <f>SUMIF($C$31:$C$77,$C34,R$31:R$77)</f>
        <v>0</v>
      </c>
      <c r="S23" s="109"/>
      <c r="T23" s="100">
        <v>5156652.6879514419</v>
      </c>
      <c r="U23" s="100">
        <v>8418098.5253357086</v>
      </c>
      <c r="V23" s="69">
        <v>8642937.4583364651</v>
      </c>
      <c r="W23" s="100">
        <v>0</v>
      </c>
      <c r="X23" s="100">
        <v>0</v>
      </c>
      <c r="Y23" s="69">
        <v>0</v>
      </c>
      <c r="Z23" s="100">
        <v>0</v>
      </c>
      <c r="AA23" s="100">
        <v>0</v>
      </c>
      <c r="AB23" s="69">
        <v>0</v>
      </c>
      <c r="AC23" s="111"/>
      <c r="AD23" s="111"/>
      <c r="AE23" s="111"/>
    </row>
    <row r="24" spans="1:253" s="100" customFormat="1" ht="12" thickBot="1" x14ac:dyDescent="0.25">
      <c r="A24" s="112" t="s">
        <v>48</v>
      </c>
      <c r="B24" s="112" t="s">
        <v>58</v>
      </c>
      <c r="C24" s="112" t="s">
        <v>60</v>
      </c>
      <c r="D24" s="112">
        <v>47188699.587322555</v>
      </c>
      <c r="E24" s="112">
        <v>46155174.609418057</v>
      </c>
      <c r="F24" s="68">
        <v>45689833.178713247</v>
      </c>
      <c r="G24" s="138">
        <f>E24+(0.6*(H24-E24))</f>
        <v>47009795.472935826</v>
      </c>
      <c r="H24" s="113">
        <f>SUMIF($C$31:$C$77,$C35,H$31:H$77)</f>
        <v>47579542.715281002</v>
      </c>
      <c r="I24" s="112">
        <v>1733185.0267831092</v>
      </c>
      <c r="J24" s="112">
        <v>1700698.0064682818</v>
      </c>
      <c r="K24" s="68">
        <v>1668077.2934013917</v>
      </c>
      <c r="L24" s="138">
        <f>J24+(0.6*(M24-J24))</f>
        <v>1873923.6966077127</v>
      </c>
      <c r="M24" s="113">
        <f>SUMIF($C$31:$C$77,$C35,M$31:M$77)</f>
        <v>1989407.490034</v>
      </c>
      <c r="N24" s="112">
        <v>1305108079.1244996</v>
      </c>
      <c r="O24" s="112">
        <v>1273799999.5650761</v>
      </c>
      <c r="P24" s="68">
        <v>1239312904.3476906</v>
      </c>
      <c r="Q24" s="138">
        <f>O24+(0.6*(R24-O24))</f>
        <v>1562338737.4841175</v>
      </c>
      <c r="R24" s="113">
        <f>SUMIF($C$31:$C$77,$C35,R$31:R$77)</f>
        <v>1754697896.0968118</v>
      </c>
      <c r="S24" s="119"/>
      <c r="T24" s="112">
        <v>56712576.49366343</v>
      </c>
      <c r="U24" s="112">
        <v>47255451.564722471</v>
      </c>
      <c r="V24" s="68">
        <v>46260828.102227233</v>
      </c>
      <c r="W24" s="112">
        <v>1777784.1520006121</v>
      </c>
      <c r="X24" s="112">
        <v>1707157.2487995296</v>
      </c>
      <c r="Y24" s="68">
        <v>1671515.940426185</v>
      </c>
      <c r="Z24" s="112">
        <v>1305108079.1244996</v>
      </c>
      <c r="AA24" s="112">
        <v>1273799999.5650761</v>
      </c>
      <c r="AB24" s="68">
        <v>1239312904.3476906</v>
      </c>
      <c r="AC24" s="120"/>
      <c r="AD24" s="120"/>
      <c r="AE24" s="120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</row>
    <row r="25" spans="1:253" s="100" customFormat="1" ht="12" thickTop="1" x14ac:dyDescent="0.2">
      <c r="A25" s="100" t="s">
        <v>48</v>
      </c>
      <c r="B25" s="100" t="s">
        <v>58</v>
      </c>
      <c r="C25" s="106" t="s">
        <v>50</v>
      </c>
      <c r="D25" s="100">
        <v>317585147.05766296</v>
      </c>
      <c r="E25" s="100">
        <v>260246896.62938449</v>
      </c>
      <c r="F25" s="69">
        <v>248479103.34886819</v>
      </c>
      <c r="G25" s="107">
        <f>SUM(G20:G24)</f>
        <v>219533616.36979222</v>
      </c>
      <c r="H25" s="107">
        <f>SUM(H20:H24)</f>
        <v>192391429.53006405</v>
      </c>
      <c r="I25" s="100">
        <v>25620649.625555258</v>
      </c>
      <c r="J25" s="100">
        <v>19228893.322576843</v>
      </c>
      <c r="K25" s="69">
        <v>15824804.585306369</v>
      </c>
      <c r="L25" s="107">
        <f>SUM(L20:L24)</f>
        <v>16365871.331569936</v>
      </c>
      <c r="M25" s="107">
        <f>SUM(M20:M24)</f>
        <v>14457190.004232001</v>
      </c>
      <c r="N25" s="100">
        <v>10798384164.838318</v>
      </c>
      <c r="O25" s="100">
        <v>8675251798.3933296</v>
      </c>
      <c r="P25" s="69">
        <v>8347844034.3700733</v>
      </c>
      <c r="Q25" s="107">
        <f>SUM(Q20:Q24)</f>
        <v>7874420249.3750515</v>
      </c>
      <c r="R25" s="107">
        <f>SUM(R20:R24)</f>
        <v>7340532550.0295334</v>
      </c>
      <c r="S25" s="109"/>
      <c r="T25" s="100">
        <v>343702339.14984089</v>
      </c>
      <c r="U25" s="100">
        <v>263294197.93723229</v>
      </c>
      <c r="V25" s="69">
        <v>250107332.4924522</v>
      </c>
      <c r="W25" s="100">
        <v>25757894.803680941</v>
      </c>
      <c r="X25" s="100">
        <v>19246675.226469051</v>
      </c>
      <c r="Y25" s="69">
        <v>15834619.557597127</v>
      </c>
      <c r="Z25" s="100">
        <v>10798384164.838318</v>
      </c>
      <c r="AA25" s="100">
        <v>8675251798.3933296</v>
      </c>
      <c r="AB25" s="69">
        <v>8347844034.3700733</v>
      </c>
      <c r="AC25" s="111"/>
      <c r="AD25" s="111"/>
      <c r="AE25" s="111"/>
    </row>
    <row r="26" spans="1:253" x14ac:dyDescent="0.2">
      <c r="F26" s="86"/>
      <c r="K26" s="86"/>
      <c r="P26" s="86"/>
      <c r="V26" s="128"/>
      <c r="Y26" s="128"/>
      <c r="AB26" s="128"/>
    </row>
    <row r="28" spans="1:253" s="94" customFormat="1" x14ac:dyDescent="0.2">
      <c r="A28" s="89"/>
      <c r="B28" s="89"/>
      <c r="C28" s="89"/>
      <c r="D28" s="90" t="s">
        <v>34</v>
      </c>
      <c r="E28" s="90" t="s">
        <v>35</v>
      </c>
      <c r="F28" s="63" t="s">
        <v>65</v>
      </c>
      <c r="G28" s="91" t="s">
        <v>0</v>
      </c>
      <c r="H28" s="92" t="s">
        <v>18</v>
      </c>
      <c r="I28" s="90" t="s">
        <v>34</v>
      </c>
      <c r="J28" s="90" t="s">
        <v>35</v>
      </c>
      <c r="K28" s="63" t="s">
        <v>65</v>
      </c>
      <c r="L28" s="91" t="s">
        <v>0</v>
      </c>
      <c r="M28" s="92" t="s">
        <v>18</v>
      </c>
      <c r="N28" s="90" t="s">
        <v>34</v>
      </c>
      <c r="O28" s="90" t="s">
        <v>35</v>
      </c>
      <c r="P28" s="63" t="s">
        <v>65</v>
      </c>
      <c r="Q28" s="91" t="s">
        <v>0</v>
      </c>
      <c r="R28" s="92" t="s">
        <v>18</v>
      </c>
      <c r="S28" s="93"/>
      <c r="T28" s="90"/>
      <c r="U28" s="90"/>
      <c r="V28" s="63"/>
      <c r="W28" s="90"/>
      <c r="X28" s="90"/>
      <c r="Y28" s="63"/>
      <c r="Z28" s="90"/>
      <c r="AA28" s="90"/>
      <c r="AB28" s="63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</row>
    <row r="29" spans="1:253" s="100" customFormat="1" x14ac:dyDescent="0.2">
      <c r="A29" s="95"/>
      <c r="B29" s="95"/>
      <c r="C29" s="95"/>
      <c r="D29" s="96" t="s">
        <v>38</v>
      </c>
      <c r="E29" s="97" t="s">
        <v>39</v>
      </c>
      <c r="F29" s="129" t="s">
        <v>71</v>
      </c>
      <c r="G29" s="98"/>
      <c r="H29" s="98"/>
      <c r="I29" s="96" t="s">
        <v>38</v>
      </c>
      <c r="J29" s="97" t="s">
        <v>39</v>
      </c>
      <c r="K29" s="129" t="s">
        <v>71</v>
      </c>
      <c r="L29" s="98"/>
      <c r="M29" s="98"/>
      <c r="N29" s="96" t="s">
        <v>38</v>
      </c>
      <c r="O29" s="97" t="s">
        <v>39</v>
      </c>
      <c r="P29" s="129" t="s">
        <v>71</v>
      </c>
      <c r="Q29" s="98"/>
      <c r="R29" s="98"/>
      <c r="S29" s="99"/>
      <c r="T29" s="96"/>
      <c r="U29" s="96"/>
      <c r="V29" s="60"/>
      <c r="W29" s="96"/>
      <c r="X29" s="96"/>
      <c r="Y29" s="60"/>
      <c r="Z29" s="96"/>
      <c r="AA29" s="96"/>
      <c r="AB29" s="60"/>
      <c r="AC29" s="90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</row>
    <row r="30" spans="1:253" s="94" customFormat="1" x14ac:dyDescent="0.2">
      <c r="A30" s="101" t="s">
        <v>42</v>
      </c>
      <c r="B30" s="101" t="s">
        <v>43</v>
      </c>
      <c r="C30" s="101" t="s">
        <v>44</v>
      </c>
      <c r="D30" s="102" t="s">
        <v>45</v>
      </c>
      <c r="E30" s="103" t="s">
        <v>45</v>
      </c>
      <c r="F30" s="63" t="s">
        <v>45</v>
      </c>
      <c r="G30" s="91" t="s">
        <v>45</v>
      </c>
      <c r="H30" s="91" t="s">
        <v>45</v>
      </c>
      <c r="I30" s="102" t="s">
        <v>46</v>
      </c>
      <c r="J30" s="103" t="s">
        <v>46</v>
      </c>
      <c r="K30" s="63" t="s">
        <v>46</v>
      </c>
      <c r="L30" s="91" t="s">
        <v>46</v>
      </c>
      <c r="M30" s="91" t="s">
        <v>46</v>
      </c>
      <c r="N30" s="102" t="s">
        <v>47</v>
      </c>
      <c r="O30" s="103" t="s">
        <v>47</v>
      </c>
      <c r="P30" s="63" t="s">
        <v>47</v>
      </c>
      <c r="Q30" s="91" t="s">
        <v>47</v>
      </c>
      <c r="R30" s="91" t="s">
        <v>47</v>
      </c>
      <c r="S30" s="104"/>
      <c r="T30" s="82"/>
      <c r="U30" s="102"/>
      <c r="V30" s="64"/>
      <c r="W30" s="102"/>
      <c r="X30" s="102"/>
      <c r="Y30" s="64"/>
      <c r="Z30" s="102"/>
      <c r="AA30" s="102"/>
      <c r="AB30" s="64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</row>
    <row r="31" spans="1:253" x14ac:dyDescent="0.2">
      <c r="A31" s="95" t="s">
        <v>48</v>
      </c>
      <c r="B31" s="95" t="s">
        <v>49</v>
      </c>
      <c r="C31" s="100" t="s">
        <v>20</v>
      </c>
      <c r="D31" s="95">
        <v>7058123.5149453785</v>
      </c>
      <c r="E31" s="95">
        <v>4536179.1533946702</v>
      </c>
      <c r="F31" s="69">
        <v>4492791.3740444668</v>
      </c>
      <c r="G31" s="67">
        <f>E31+(0.6*(H31-E31))</f>
        <v>3459678.4150460679</v>
      </c>
      <c r="H31" s="121">
        <v>2742011.256147</v>
      </c>
      <c r="I31" s="95">
        <v>716918.56994591723</v>
      </c>
      <c r="J31" s="116">
        <v>526821.57227245264</v>
      </c>
      <c r="K31" s="69">
        <v>437929.2072194707</v>
      </c>
      <c r="L31" s="67">
        <f>J31+(0.6*(M31-J31))</f>
        <v>411504.80219938105</v>
      </c>
      <c r="M31" s="136">
        <v>334626.95548399998</v>
      </c>
      <c r="N31" s="123">
        <v>183749818.57908282</v>
      </c>
      <c r="O31" s="116">
        <v>132413420.94070259</v>
      </c>
      <c r="P31" s="69">
        <v>129844862.96630102</v>
      </c>
      <c r="Q31" s="67">
        <f>O31+(0.6*(R31-O31))</f>
        <v>112859356.48804404</v>
      </c>
      <c r="R31" s="117">
        <v>99823313.519604996</v>
      </c>
      <c r="S31" s="116"/>
      <c r="T31" s="116"/>
      <c r="AC31" s="116"/>
      <c r="AD31" s="116"/>
      <c r="AE31" s="116"/>
    </row>
    <row r="32" spans="1:253" x14ac:dyDescent="0.2">
      <c r="A32" s="95" t="s">
        <v>48</v>
      </c>
      <c r="B32" s="95" t="s">
        <v>49</v>
      </c>
      <c r="C32" s="100" t="s">
        <v>21</v>
      </c>
      <c r="D32" s="95">
        <v>1153606.1272628908</v>
      </c>
      <c r="E32" s="95">
        <v>1241289.2161223879</v>
      </c>
      <c r="F32" s="69">
        <v>1268125.9859115928</v>
      </c>
      <c r="G32" s="67">
        <f>E32+(0.6*(H32-E32))</f>
        <v>1123220.6573871551</v>
      </c>
      <c r="H32" s="121">
        <v>1044508.2848969999</v>
      </c>
      <c r="I32" s="95">
        <v>117341.11708310236</v>
      </c>
      <c r="J32" s="116">
        <v>122385.18200345326</v>
      </c>
      <c r="K32" s="69">
        <v>108863.25523973256</v>
      </c>
      <c r="L32" s="67">
        <f>J32+(0.6*(M32-J32))</f>
        <v>103222.8927099813</v>
      </c>
      <c r="M32" s="136">
        <v>90448.033180999992</v>
      </c>
      <c r="N32" s="123">
        <v>98384517.256069183</v>
      </c>
      <c r="O32" s="116">
        <v>99826877.241468504</v>
      </c>
      <c r="P32" s="69">
        <v>97586121.547798157</v>
      </c>
      <c r="Q32" s="67">
        <f>O32+(0.6*(R32-O32))</f>
        <v>111696330.77833942</v>
      </c>
      <c r="R32" s="117">
        <v>119609299.80292001</v>
      </c>
      <c r="S32" s="116"/>
      <c r="T32" s="116"/>
      <c r="AC32" s="116"/>
      <c r="AD32" s="116"/>
      <c r="AE32" s="116"/>
    </row>
    <row r="33" spans="1:31" x14ac:dyDescent="0.2">
      <c r="A33" s="95" t="s">
        <v>48</v>
      </c>
      <c r="B33" s="95" t="s">
        <v>49</v>
      </c>
      <c r="C33" s="100" t="s">
        <v>59</v>
      </c>
      <c r="D33" s="95">
        <v>2527659.7698108829</v>
      </c>
      <c r="E33" s="95">
        <v>1493502.540065621</v>
      </c>
      <c r="F33" s="69">
        <v>1910279.9666988831</v>
      </c>
      <c r="G33" s="67">
        <f>E33+(0.6*(H33-E33))</f>
        <v>1564485.2925280486</v>
      </c>
      <c r="H33" s="121">
        <v>1611807.1275030002</v>
      </c>
      <c r="I33" s="95">
        <v>304215.32141736551</v>
      </c>
      <c r="J33" s="116">
        <v>189651.24615270231</v>
      </c>
      <c r="K33" s="69">
        <v>150575.2293455672</v>
      </c>
      <c r="L33" s="67">
        <f>J33+(0.6*(M33-J33))</f>
        <v>136939.06311528094</v>
      </c>
      <c r="M33" s="136">
        <v>101797.60775700001</v>
      </c>
      <c r="N33" s="123">
        <v>5015803.811891078</v>
      </c>
      <c r="O33" s="116">
        <v>2619905.7391716237</v>
      </c>
      <c r="P33" s="69">
        <v>3580056.8859520005</v>
      </c>
      <c r="Q33" s="67">
        <f>O33+(0.6*(R33-O33))</f>
        <v>2772276.1801148495</v>
      </c>
      <c r="R33" s="117">
        <v>2873856.4740770003</v>
      </c>
      <c r="S33" s="116"/>
      <c r="T33" s="116"/>
      <c r="AC33" s="116"/>
      <c r="AD33" s="116"/>
      <c r="AE33" s="116"/>
    </row>
    <row r="34" spans="1:31" x14ac:dyDescent="0.2">
      <c r="A34" s="95" t="s">
        <v>48</v>
      </c>
      <c r="B34" s="95" t="s">
        <v>49</v>
      </c>
      <c r="C34" s="100" t="s">
        <v>19</v>
      </c>
      <c r="D34" s="95">
        <v>238085.18914794899</v>
      </c>
      <c r="E34" s="95">
        <v>317635.41121053701</v>
      </c>
      <c r="F34" s="69">
        <v>363785.31374335301</v>
      </c>
      <c r="G34" s="67">
        <f>E34+(0.6*(H34-E34))</f>
        <v>299854.5791508148</v>
      </c>
      <c r="H34" s="121">
        <v>288000.69111100002</v>
      </c>
      <c r="I34" s="95">
        <v>0</v>
      </c>
      <c r="J34" s="116">
        <v>0</v>
      </c>
      <c r="K34" s="69">
        <v>0</v>
      </c>
      <c r="L34" s="67">
        <f>J34+(0.6*(M34-J34))</f>
        <v>0</v>
      </c>
      <c r="M34" s="136">
        <v>0</v>
      </c>
      <c r="N34" s="123">
        <v>0</v>
      </c>
      <c r="O34" s="116">
        <v>0</v>
      </c>
      <c r="P34" s="69">
        <v>0</v>
      </c>
      <c r="Q34" s="67">
        <f>O34+(0.6*(R34-O34))</f>
        <v>0</v>
      </c>
      <c r="R34" s="117">
        <v>0</v>
      </c>
      <c r="S34" s="116"/>
      <c r="T34" s="116"/>
      <c r="AC34" s="116"/>
      <c r="AD34" s="116"/>
      <c r="AE34" s="116"/>
    </row>
    <row r="35" spans="1:31" s="124" customFormat="1" ht="12" thickBot="1" x14ac:dyDescent="0.25">
      <c r="A35" s="124" t="s">
        <v>48</v>
      </c>
      <c r="B35" s="124" t="s">
        <v>49</v>
      </c>
      <c r="C35" s="112" t="s">
        <v>60</v>
      </c>
      <c r="D35" s="124">
        <v>2936532.5413263887</v>
      </c>
      <c r="E35" s="124">
        <v>3130804.8743339237</v>
      </c>
      <c r="F35" s="68">
        <v>3199755.2080201712</v>
      </c>
      <c r="G35" s="138">
        <f>E35+(0.6*(H35-E35))</f>
        <v>3150525.4490339695</v>
      </c>
      <c r="H35" s="125">
        <v>3163672.498834</v>
      </c>
      <c r="I35" s="124">
        <v>110135.70644116965</v>
      </c>
      <c r="J35" s="124">
        <v>117128.4022691908</v>
      </c>
      <c r="K35" s="68">
        <v>117099.90476547553</v>
      </c>
      <c r="L35" s="138">
        <f>J35+(0.6*(M35-J35))</f>
        <v>116454.60558347632</v>
      </c>
      <c r="M35" s="137">
        <v>116005.40779300001</v>
      </c>
      <c r="N35" s="126">
        <v>90359738.155177876</v>
      </c>
      <c r="O35" s="124">
        <v>96975728.088457823</v>
      </c>
      <c r="P35" s="68">
        <v>97420452.763669953</v>
      </c>
      <c r="Q35" s="138">
        <f>O35+(0.6*(R35-O35))</f>
        <v>88102470.543141738</v>
      </c>
      <c r="R35" s="125">
        <v>82186965.512931004</v>
      </c>
      <c r="V35" s="83"/>
      <c r="Y35" s="83"/>
      <c r="AB35" s="83"/>
    </row>
    <row r="36" spans="1:31" ht="12" thickTop="1" x14ac:dyDescent="0.2">
      <c r="A36" s="95" t="s">
        <v>48</v>
      </c>
      <c r="B36" s="95" t="s">
        <v>49</v>
      </c>
      <c r="C36" s="106" t="s">
        <v>50</v>
      </c>
      <c r="D36" s="95">
        <v>13914007.14249349</v>
      </c>
      <c r="E36" s="95">
        <v>10719411.195127141</v>
      </c>
      <c r="F36" s="69">
        <v>11234737.848418467</v>
      </c>
      <c r="G36" s="121">
        <f>SUM(G31:G35)</f>
        <v>9597764.3931460567</v>
      </c>
      <c r="H36" s="121">
        <v>8849999.8584920019</v>
      </c>
      <c r="I36" s="95">
        <v>1248610.7148875548</v>
      </c>
      <c r="J36" s="116">
        <v>955986.40269779891</v>
      </c>
      <c r="K36" s="69">
        <v>814467.59657024604</v>
      </c>
      <c r="L36" s="121">
        <f>SUM(L31:L35)</f>
        <v>768121.36360811966</v>
      </c>
      <c r="M36" s="121">
        <v>642878.00421499996</v>
      </c>
      <c r="N36" s="123">
        <v>377509877.802221</v>
      </c>
      <c r="O36" s="116">
        <v>331835932.00980055</v>
      </c>
      <c r="P36" s="69">
        <v>328431494.16372114</v>
      </c>
      <c r="Q36" s="121">
        <f>SUM(Q31:Q35)</f>
        <v>315430433.98964006</v>
      </c>
      <c r="R36" s="121">
        <v>304493435.309533</v>
      </c>
      <c r="S36" s="116"/>
      <c r="T36" s="116"/>
      <c r="AC36" s="116"/>
      <c r="AD36" s="116"/>
      <c r="AE36" s="116"/>
    </row>
    <row r="37" spans="1:31" x14ac:dyDescent="0.2">
      <c r="C37" s="116"/>
      <c r="D37" s="127"/>
      <c r="E37" s="127"/>
      <c r="G37" s="127"/>
      <c r="H37" s="127"/>
      <c r="I37" s="127"/>
      <c r="J37" s="127"/>
      <c r="L37" s="127"/>
      <c r="M37" s="127"/>
      <c r="N37" s="127"/>
      <c r="O37" s="127"/>
      <c r="Q37" s="127"/>
      <c r="R37" s="127"/>
      <c r="S37" s="116"/>
      <c r="T37" s="116"/>
      <c r="AC37" s="116"/>
      <c r="AD37" s="116"/>
      <c r="AE37" s="116"/>
    </row>
    <row r="38" spans="1:31" x14ac:dyDescent="0.2">
      <c r="A38" s="95" t="s">
        <v>48</v>
      </c>
      <c r="B38" s="95" t="s">
        <v>51</v>
      </c>
      <c r="C38" s="100" t="s">
        <v>20</v>
      </c>
      <c r="D38" s="95">
        <v>72785313.349531412</v>
      </c>
      <c r="E38" s="95">
        <v>62659311.634511411</v>
      </c>
      <c r="F38" s="69">
        <v>65100070.304383524</v>
      </c>
      <c r="G38" s="67">
        <f>E38+(0.6*(H38-E38))</f>
        <v>46412773.955940366</v>
      </c>
      <c r="H38" s="121">
        <v>35581748.836893</v>
      </c>
      <c r="I38" s="95">
        <v>3045401.3786601103</v>
      </c>
      <c r="J38" s="116">
        <v>2715807.0214084769</v>
      </c>
      <c r="K38" s="69">
        <v>2563652.8171518515</v>
      </c>
      <c r="L38" s="67">
        <f>J38+(0.6*(M38-J38))</f>
        <v>2175680.5589545909</v>
      </c>
      <c r="M38" s="136">
        <v>1815596.2506520001</v>
      </c>
      <c r="N38" s="123">
        <v>1990437379.6086195</v>
      </c>
      <c r="O38" s="116">
        <v>1676643927.3499351</v>
      </c>
      <c r="P38" s="69">
        <v>1695357002.6266022</v>
      </c>
      <c r="Q38" s="67">
        <f>O38+(0.6*(R38-O38))</f>
        <v>1325884130.176569</v>
      </c>
      <c r="R38" s="117">
        <v>1092044265.394325</v>
      </c>
      <c r="S38" s="116"/>
      <c r="T38" s="116"/>
      <c r="AC38" s="116"/>
      <c r="AD38" s="116"/>
      <c r="AE38" s="116"/>
    </row>
    <row r="39" spans="1:31" x14ac:dyDescent="0.2">
      <c r="A39" s="95" t="s">
        <v>48</v>
      </c>
      <c r="B39" s="95" t="s">
        <v>51</v>
      </c>
      <c r="C39" s="100" t="s">
        <v>21</v>
      </c>
      <c r="D39" s="95">
        <v>15660299.572467078</v>
      </c>
      <c r="E39" s="95">
        <v>17410450.54524726</v>
      </c>
      <c r="F39" s="69">
        <v>17440899.847988445</v>
      </c>
      <c r="G39" s="67">
        <f>E39+(0.6*(H39-E39))</f>
        <v>13122273.536255304</v>
      </c>
      <c r="H39" s="121">
        <v>10263488.863593999</v>
      </c>
      <c r="I39" s="95">
        <v>764243.25663783459</v>
      </c>
      <c r="J39" s="116">
        <v>766937.21763642307</v>
      </c>
      <c r="K39" s="69">
        <v>695804.60017562704</v>
      </c>
      <c r="L39" s="67">
        <f>J39+(0.6*(M39-J39))</f>
        <v>561056.09777836921</v>
      </c>
      <c r="M39" s="136">
        <v>423802.017873</v>
      </c>
      <c r="N39" s="123">
        <v>580577527.02170467</v>
      </c>
      <c r="O39" s="116">
        <v>559861942.05562854</v>
      </c>
      <c r="P39" s="69">
        <v>518834131.38762802</v>
      </c>
      <c r="Q39" s="67">
        <f>O39+(0.6*(R39-O39))</f>
        <v>390573807.31886661</v>
      </c>
      <c r="R39" s="117">
        <v>277715050.82769203</v>
      </c>
      <c r="S39" s="116"/>
      <c r="T39" s="116"/>
      <c r="AC39" s="116"/>
      <c r="AD39" s="116"/>
      <c r="AE39" s="116"/>
    </row>
    <row r="40" spans="1:31" x14ac:dyDescent="0.2">
      <c r="A40" s="95" t="s">
        <v>48</v>
      </c>
      <c r="B40" s="95" t="s">
        <v>51</v>
      </c>
      <c r="C40" s="100" t="s">
        <v>59</v>
      </c>
      <c r="D40" s="95">
        <v>11642485.073214788</v>
      </c>
      <c r="E40" s="95">
        <v>12137425.155445298</v>
      </c>
      <c r="F40" s="69">
        <v>9813094.4344899878</v>
      </c>
      <c r="G40" s="67">
        <f>E40+(0.6*(H40-E40))</f>
        <v>10206678.12752872</v>
      </c>
      <c r="H40" s="121">
        <v>8919513.4422509987</v>
      </c>
      <c r="I40" s="95">
        <v>1715461.7277189237</v>
      </c>
      <c r="J40" s="116">
        <v>1070673.1875795068</v>
      </c>
      <c r="K40" s="69">
        <v>757529.03156145965</v>
      </c>
      <c r="L40" s="67">
        <f>J40+(0.6*(M40-J40))</f>
        <v>966232.77716400276</v>
      </c>
      <c r="M40" s="136">
        <v>896605.83688700001</v>
      </c>
      <c r="N40" s="123">
        <v>35108890.038310997</v>
      </c>
      <c r="O40" s="116">
        <v>21269345.00029064</v>
      </c>
      <c r="P40" s="69">
        <v>25247976.094454072</v>
      </c>
      <c r="Q40" s="67">
        <f>O40+(0.6*(R40-O40))</f>
        <v>120627438.77414224</v>
      </c>
      <c r="R40" s="117">
        <v>186866167.95670998</v>
      </c>
      <c r="S40" s="116"/>
      <c r="T40" s="116"/>
      <c r="AC40" s="116"/>
      <c r="AD40" s="116"/>
      <c r="AE40" s="116"/>
    </row>
    <row r="41" spans="1:31" x14ac:dyDescent="0.2">
      <c r="A41" s="95" t="s">
        <v>48</v>
      </c>
      <c r="B41" s="95" t="s">
        <v>51</v>
      </c>
      <c r="C41" s="100" t="s">
        <v>19</v>
      </c>
      <c r="D41" s="95">
        <v>1721549.9729213701</v>
      </c>
      <c r="E41" s="95">
        <v>2331509.4745736099</v>
      </c>
      <c r="F41" s="69">
        <v>2548089.1911857086</v>
      </c>
      <c r="G41" s="67">
        <f>E41+(0.6*(H41-E41))</f>
        <v>1978115.3126608441</v>
      </c>
      <c r="H41" s="121">
        <v>1742519.204719</v>
      </c>
      <c r="I41" s="95">
        <v>0</v>
      </c>
      <c r="J41" s="116">
        <v>0</v>
      </c>
      <c r="K41" s="69">
        <v>0</v>
      </c>
      <c r="L41" s="67">
        <f>J41+(0.6*(M41-J41))</f>
        <v>0</v>
      </c>
      <c r="M41" s="136">
        <v>0</v>
      </c>
      <c r="N41" s="123">
        <v>0</v>
      </c>
      <c r="O41" s="116">
        <v>0</v>
      </c>
      <c r="P41" s="69">
        <v>0</v>
      </c>
      <c r="Q41" s="67">
        <f>O41+(0.6*(R41-O41))</f>
        <v>0</v>
      </c>
      <c r="R41" s="117">
        <v>0</v>
      </c>
      <c r="S41" s="116"/>
      <c r="T41" s="116"/>
      <c r="AC41" s="116"/>
      <c r="AD41" s="116"/>
      <c r="AE41" s="116"/>
    </row>
    <row r="42" spans="1:31" s="124" customFormat="1" ht="12" thickBot="1" x14ac:dyDescent="0.25">
      <c r="A42" s="124" t="s">
        <v>48</v>
      </c>
      <c r="B42" s="124" t="s">
        <v>51</v>
      </c>
      <c r="C42" s="112" t="s">
        <v>60</v>
      </c>
      <c r="D42" s="124">
        <v>22467444.734868411</v>
      </c>
      <c r="E42" s="124">
        <v>22096911.802949511</v>
      </c>
      <c r="F42" s="68">
        <v>22111682.461584352</v>
      </c>
      <c r="G42" s="138">
        <f>E42+(0.6*(H42-E42))</f>
        <v>22332000.017905004</v>
      </c>
      <c r="H42" s="125">
        <v>22488725.494542003</v>
      </c>
      <c r="I42" s="124">
        <v>432307.62111356354</v>
      </c>
      <c r="J42" s="124">
        <v>430809.04721544695</v>
      </c>
      <c r="K42" s="68">
        <v>421271.14929825231</v>
      </c>
      <c r="L42" s="138">
        <f>J42+(0.6*(M42-J42))</f>
        <v>433259.35563777876</v>
      </c>
      <c r="M42" s="137">
        <v>434892.89458600001</v>
      </c>
      <c r="N42" s="126">
        <v>392631069.42728758</v>
      </c>
      <c r="O42" s="124">
        <v>386298986.17243451</v>
      </c>
      <c r="P42" s="68">
        <v>378630896.8688665</v>
      </c>
      <c r="Q42" s="138">
        <f>O42+(0.6*(R42-O42))</f>
        <v>387683548.79373699</v>
      </c>
      <c r="R42" s="125">
        <v>388606590.54127198</v>
      </c>
      <c r="V42" s="83"/>
      <c r="Y42" s="83"/>
      <c r="AB42" s="83"/>
    </row>
    <row r="43" spans="1:31" ht="12" thickTop="1" x14ac:dyDescent="0.2">
      <c r="A43" s="95" t="s">
        <v>48</v>
      </c>
      <c r="B43" s="95" t="s">
        <v>51</v>
      </c>
      <c r="C43" s="106" t="s">
        <v>50</v>
      </c>
      <c r="D43" s="95">
        <v>124277092.70300305</v>
      </c>
      <c r="E43" s="95">
        <v>116635608.61272708</v>
      </c>
      <c r="F43" s="69">
        <v>117013836.23963204</v>
      </c>
      <c r="G43" s="121">
        <f>SUM(G38:G42)</f>
        <v>94051840.950290233</v>
      </c>
      <c r="H43" s="121">
        <v>78995995.841998994</v>
      </c>
      <c r="I43" s="95">
        <v>5957413.9841304319</v>
      </c>
      <c r="J43" s="116">
        <v>4984226.4738398539</v>
      </c>
      <c r="K43" s="69">
        <v>4438257.5981871905</v>
      </c>
      <c r="L43" s="121">
        <f>SUM(L38:L42)</f>
        <v>4136228.789534742</v>
      </c>
      <c r="M43" s="121">
        <v>3570896.9999980005</v>
      </c>
      <c r="N43" s="123">
        <v>2998754866.0959229</v>
      </c>
      <c r="O43" s="116">
        <v>2644074200.5782886</v>
      </c>
      <c r="P43" s="69">
        <v>2618070006.977551</v>
      </c>
      <c r="Q43" s="121">
        <f>SUM(Q38:Q42)</f>
        <v>2224768925.0633149</v>
      </c>
      <c r="R43" s="121">
        <v>1945232074.7199991</v>
      </c>
      <c r="S43" s="116"/>
      <c r="T43" s="116"/>
      <c r="AC43" s="116"/>
      <c r="AD43" s="116"/>
      <c r="AE43" s="116"/>
    </row>
    <row r="44" spans="1:31" x14ac:dyDescent="0.2">
      <c r="C44" s="116"/>
      <c r="D44" s="127"/>
      <c r="E44" s="127"/>
      <c r="F44" s="65"/>
      <c r="G44" s="127"/>
      <c r="H44" s="127"/>
      <c r="I44" s="127"/>
      <c r="J44" s="127"/>
      <c r="K44" s="63"/>
      <c r="L44" s="127"/>
      <c r="M44" s="127"/>
      <c r="N44" s="127"/>
      <c r="O44" s="127"/>
      <c r="P44" s="63"/>
      <c r="Q44" s="127"/>
      <c r="R44" s="127"/>
      <c r="S44" s="116"/>
      <c r="T44" s="116"/>
      <c r="V44" s="63"/>
      <c r="Y44" s="63"/>
      <c r="AB44" s="63"/>
      <c r="AC44" s="116"/>
      <c r="AD44" s="116"/>
      <c r="AE44" s="116"/>
    </row>
    <row r="45" spans="1:31" x14ac:dyDescent="0.2">
      <c r="A45" s="95" t="s">
        <v>48</v>
      </c>
      <c r="B45" s="95" t="s">
        <v>52</v>
      </c>
      <c r="C45" s="100" t="s">
        <v>20</v>
      </c>
      <c r="D45" s="95">
        <v>28343308.473150343</v>
      </c>
      <c r="E45" s="95">
        <v>19764134.618280139</v>
      </c>
      <c r="F45" s="69">
        <v>18843847.943040483</v>
      </c>
      <c r="G45" s="67">
        <f>E45+(0.6*(H45-E45))</f>
        <v>17018302.572990056</v>
      </c>
      <c r="H45" s="121">
        <v>15187747.876130002</v>
      </c>
      <c r="I45" s="95">
        <v>2087402.5962819098</v>
      </c>
      <c r="J45" s="116">
        <v>1612748.9455073553</v>
      </c>
      <c r="K45" s="69">
        <v>1459794.226215099</v>
      </c>
      <c r="L45" s="67">
        <f>J45+(0.6*(M45-J45))</f>
        <v>1511455.8310179422</v>
      </c>
      <c r="M45" s="136">
        <v>1443927.0880249999</v>
      </c>
      <c r="N45" s="123">
        <v>1065343360.9738835</v>
      </c>
      <c r="O45" s="116">
        <v>744408540.11927676</v>
      </c>
      <c r="P45" s="69">
        <v>632973690.65467858</v>
      </c>
      <c r="Q45" s="67">
        <f>O45+(0.6*(R45-O45))</f>
        <v>767120607.25853574</v>
      </c>
      <c r="R45" s="117">
        <v>782261985.35137498</v>
      </c>
      <c r="S45" s="116"/>
      <c r="T45" s="116"/>
      <c r="AC45" s="116"/>
      <c r="AD45" s="116"/>
      <c r="AE45" s="116"/>
    </row>
    <row r="46" spans="1:31" x14ac:dyDescent="0.2">
      <c r="A46" s="95" t="s">
        <v>48</v>
      </c>
      <c r="B46" s="95" t="s">
        <v>52</v>
      </c>
      <c r="C46" s="100" t="s">
        <v>21</v>
      </c>
      <c r="D46" s="95">
        <v>8142153.9425535901</v>
      </c>
      <c r="E46" s="95">
        <v>9533207.8929818701</v>
      </c>
      <c r="F46" s="69">
        <v>9785410.3207199015</v>
      </c>
      <c r="G46" s="67">
        <f>E46+(0.6*(H46-E46))</f>
        <v>8178114.9493077481</v>
      </c>
      <c r="H46" s="121">
        <v>7274719.6535249995</v>
      </c>
      <c r="I46" s="95">
        <v>730248.5492996925</v>
      </c>
      <c r="J46" s="116">
        <v>711559.80684582167</v>
      </c>
      <c r="K46" s="69">
        <v>674188.19686243951</v>
      </c>
      <c r="L46" s="67">
        <f>J46+(0.6*(M46-J46))</f>
        <v>591238.88673052867</v>
      </c>
      <c r="M46" s="136">
        <v>511024.93998699996</v>
      </c>
      <c r="N46" s="123">
        <v>627550493.46292496</v>
      </c>
      <c r="O46" s="116">
        <v>514139633.80576825</v>
      </c>
      <c r="P46" s="69">
        <v>534398034.52690625</v>
      </c>
      <c r="Q46" s="67">
        <f>O46+(0.6*(R46-O46))</f>
        <v>430337138.66072774</v>
      </c>
      <c r="R46" s="117">
        <v>374468808.56403404</v>
      </c>
      <c r="S46" s="116"/>
      <c r="T46" s="116"/>
      <c r="AC46" s="116"/>
      <c r="AD46" s="116"/>
      <c r="AE46" s="116"/>
    </row>
    <row r="47" spans="1:31" x14ac:dyDescent="0.2">
      <c r="A47" s="95" t="s">
        <v>48</v>
      </c>
      <c r="B47" s="95" t="s">
        <v>52</v>
      </c>
      <c r="C47" s="100" t="s">
        <v>59</v>
      </c>
      <c r="D47" s="95">
        <v>32185364.270373911</v>
      </c>
      <c r="E47" s="95">
        <v>13754972.439526571</v>
      </c>
      <c r="F47" s="69">
        <v>12658806.743754154</v>
      </c>
      <c r="G47" s="67">
        <f>E47+(0.6*(H47-E47))</f>
        <v>11833939.115199629</v>
      </c>
      <c r="H47" s="121">
        <v>10553250.232315</v>
      </c>
      <c r="I47" s="95">
        <v>2344830.5637454162</v>
      </c>
      <c r="J47" s="116">
        <v>786734.94664937817</v>
      </c>
      <c r="K47" s="69">
        <v>599399.5350395377</v>
      </c>
      <c r="L47" s="67">
        <f>J47+(0.6*(M47-J47))</f>
        <v>709956.48452875135</v>
      </c>
      <c r="M47" s="136">
        <v>658770.84311500005</v>
      </c>
      <c r="N47" s="123">
        <v>44388645.518067524</v>
      </c>
      <c r="O47" s="116">
        <v>11886073.50264401</v>
      </c>
      <c r="P47" s="69">
        <v>12175583.82740712</v>
      </c>
      <c r="Q47" s="67">
        <f>O47+(0.6*(R47-O47))</f>
        <v>42414876.581086002</v>
      </c>
      <c r="R47" s="117">
        <v>62767411.966714002</v>
      </c>
      <c r="S47" s="116"/>
      <c r="T47" s="116"/>
      <c r="AC47" s="116"/>
      <c r="AD47" s="116"/>
      <c r="AE47" s="116"/>
    </row>
    <row r="48" spans="1:31" x14ac:dyDescent="0.2">
      <c r="A48" s="95" t="s">
        <v>48</v>
      </c>
      <c r="B48" s="95" t="s">
        <v>52</v>
      </c>
      <c r="C48" s="100" t="s">
        <v>19</v>
      </c>
      <c r="D48" s="95">
        <v>1748847.5971703499</v>
      </c>
      <c r="E48" s="95">
        <v>2971870.2518177601</v>
      </c>
      <c r="F48" s="69">
        <v>2830070.3192150011</v>
      </c>
      <c r="G48" s="67">
        <f>E48+(0.6*(H48-E48))</f>
        <v>2300009.910798104</v>
      </c>
      <c r="H48" s="121">
        <v>1852103.016785</v>
      </c>
      <c r="I48" s="95">
        <v>0</v>
      </c>
      <c r="J48" s="116">
        <v>0</v>
      </c>
      <c r="K48" s="69">
        <v>0</v>
      </c>
      <c r="L48" s="67">
        <f>J48+(0.6*(M48-J48))</f>
        <v>0</v>
      </c>
      <c r="M48" s="136">
        <v>0</v>
      </c>
      <c r="N48" s="123">
        <v>0</v>
      </c>
      <c r="O48" s="116">
        <v>0</v>
      </c>
      <c r="P48" s="69">
        <v>0</v>
      </c>
      <c r="Q48" s="67">
        <f>O48+(0.6*(R48-O48))</f>
        <v>0</v>
      </c>
      <c r="R48" s="117">
        <v>0</v>
      </c>
      <c r="S48" s="116"/>
      <c r="T48" s="116"/>
      <c r="AC48" s="116"/>
      <c r="AD48" s="116"/>
      <c r="AE48" s="116"/>
    </row>
    <row r="49" spans="1:31" s="124" customFormat="1" ht="12" thickBot="1" x14ac:dyDescent="0.25">
      <c r="A49" s="124" t="s">
        <v>48</v>
      </c>
      <c r="B49" s="124" t="s">
        <v>52</v>
      </c>
      <c r="C49" s="112" t="s">
        <v>60</v>
      </c>
      <c r="D49" s="124">
        <v>6141129.9021532694</v>
      </c>
      <c r="E49" s="124">
        <v>5923771.3469041325</v>
      </c>
      <c r="F49" s="68">
        <v>5696634.9444670249</v>
      </c>
      <c r="G49" s="138">
        <f>E49+(0.6*(H49-E49))</f>
        <v>6150816.0700962525</v>
      </c>
      <c r="H49" s="125">
        <v>6302179.2188909994</v>
      </c>
      <c r="I49" s="124">
        <v>197416.10192830532</v>
      </c>
      <c r="J49" s="124">
        <v>190198.1643916922</v>
      </c>
      <c r="K49" s="68">
        <v>185540.30584638167</v>
      </c>
      <c r="L49" s="138">
        <f>J49+(0.6*(M49-J49))</f>
        <v>193845.54308887688</v>
      </c>
      <c r="M49" s="137">
        <v>196277.128887</v>
      </c>
      <c r="N49" s="126">
        <v>134009484.41054291</v>
      </c>
      <c r="O49" s="124">
        <v>124683018.84888378</v>
      </c>
      <c r="P49" s="68">
        <v>119207322.14993206</v>
      </c>
      <c r="Q49" s="138">
        <f>O49+(0.6*(R49-O49))</f>
        <v>127966953.41027972</v>
      </c>
      <c r="R49" s="125">
        <v>130156243.11787701</v>
      </c>
      <c r="V49" s="83"/>
      <c r="Y49" s="83"/>
      <c r="AB49" s="83"/>
    </row>
    <row r="50" spans="1:31" ht="12" thickTop="1" x14ac:dyDescent="0.2">
      <c r="A50" s="95" t="s">
        <v>48</v>
      </c>
      <c r="B50" s="95" t="s">
        <v>52</v>
      </c>
      <c r="C50" s="106" t="s">
        <v>50</v>
      </c>
      <c r="D50" s="95">
        <v>76560804.185401455</v>
      </c>
      <c r="E50" s="95">
        <v>51947956.549510479</v>
      </c>
      <c r="F50" s="69">
        <v>49814770.271196559</v>
      </c>
      <c r="G50" s="121">
        <f>SUM(G45:G49)</f>
        <v>45481182.618391789</v>
      </c>
      <c r="H50" s="121">
        <v>41169999.997646004</v>
      </c>
      <c r="I50" s="95">
        <v>5359897.8112553228</v>
      </c>
      <c r="J50" s="116">
        <v>3301241.8633942474</v>
      </c>
      <c r="K50" s="69">
        <v>2918922.2639634581</v>
      </c>
      <c r="L50" s="121">
        <f>SUM(L45:L49)</f>
        <v>3006496.7453660984</v>
      </c>
      <c r="M50" s="121">
        <v>2810000.0000140001</v>
      </c>
      <c r="N50" s="123">
        <v>1871291984.3654191</v>
      </c>
      <c r="O50" s="116">
        <v>1395117266.2765729</v>
      </c>
      <c r="P50" s="69">
        <v>1298754631.1589241</v>
      </c>
      <c r="Q50" s="121">
        <f>SUM(Q45:Q49)</f>
        <v>1367839575.910629</v>
      </c>
      <c r="R50" s="121">
        <v>1349654449</v>
      </c>
      <c r="S50" s="116"/>
      <c r="T50" s="116"/>
      <c r="AC50" s="116"/>
      <c r="AD50" s="116"/>
      <c r="AE50" s="116"/>
    </row>
    <row r="51" spans="1:31" x14ac:dyDescent="0.2">
      <c r="C51" s="116"/>
      <c r="D51" s="127"/>
      <c r="E51" s="127"/>
      <c r="F51" s="65"/>
      <c r="G51" s="127"/>
      <c r="H51" s="127"/>
      <c r="I51" s="127"/>
      <c r="J51" s="127"/>
      <c r="K51" s="63"/>
      <c r="L51" s="127"/>
      <c r="M51" s="127"/>
      <c r="N51" s="127"/>
      <c r="O51" s="127"/>
      <c r="P51" s="63"/>
      <c r="Q51" s="127"/>
      <c r="R51" s="127"/>
      <c r="S51" s="116"/>
      <c r="T51" s="116"/>
      <c r="V51" s="63"/>
      <c r="Y51" s="63"/>
      <c r="AB51" s="63"/>
      <c r="AC51" s="116"/>
      <c r="AD51" s="116"/>
      <c r="AE51" s="116"/>
    </row>
    <row r="52" spans="1:31" x14ac:dyDescent="0.2">
      <c r="A52" s="95" t="s">
        <v>48</v>
      </c>
      <c r="B52" s="95" t="s">
        <v>53</v>
      </c>
      <c r="C52" s="100" t="s">
        <v>20</v>
      </c>
      <c r="D52" s="95">
        <v>25633422.316022273</v>
      </c>
      <c r="E52" s="95">
        <v>20731836.958361611</v>
      </c>
      <c r="F52" s="69">
        <v>17937196.9493705</v>
      </c>
      <c r="G52" s="67">
        <f>E52+(0.6*(H52-E52))</f>
        <v>16362510.933118045</v>
      </c>
      <c r="H52" s="121">
        <v>13449626.916289</v>
      </c>
      <c r="I52" s="95">
        <v>4202040.8496990455</v>
      </c>
      <c r="J52" s="116">
        <v>4823748.3391770804</v>
      </c>
      <c r="K52" s="69">
        <v>3565039.5432287334</v>
      </c>
      <c r="L52" s="67">
        <f>J52+(0.6*(M52-J52))</f>
        <v>3813120.7068348322</v>
      </c>
      <c r="M52" s="136">
        <v>3139368.9519400001</v>
      </c>
      <c r="N52" s="123">
        <v>3534486263.263442</v>
      </c>
      <c r="O52" s="116">
        <v>2410341314.1176667</v>
      </c>
      <c r="P52" s="69">
        <v>2278763259.3161182</v>
      </c>
      <c r="Q52" s="67">
        <f>O52+(0.6*(R52-O52))</f>
        <v>1929483759.4472387</v>
      </c>
      <c r="R52" s="117">
        <v>1608912056.3336198</v>
      </c>
      <c r="S52" s="116"/>
      <c r="T52" s="116"/>
      <c r="AC52" s="116"/>
      <c r="AD52" s="116"/>
      <c r="AE52" s="116"/>
    </row>
    <row r="53" spans="1:31" x14ac:dyDescent="0.2">
      <c r="A53" s="95" t="s">
        <v>48</v>
      </c>
      <c r="B53" s="95" t="s">
        <v>53</v>
      </c>
      <c r="C53" s="100" t="s">
        <v>21</v>
      </c>
      <c r="D53" s="95">
        <v>8126677.7113527162</v>
      </c>
      <c r="E53" s="95">
        <v>10118577.48042422</v>
      </c>
      <c r="F53" s="69">
        <v>11196779.16187463</v>
      </c>
      <c r="G53" s="67">
        <f>E53+(0.6*(H53-E53))</f>
        <v>9322788.9182506874</v>
      </c>
      <c r="H53" s="121">
        <v>8792263.2101349998</v>
      </c>
      <c r="I53" s="95">
        <v>1127548.8551817925</v>
      </c>
      <c r="J53" s="116">
        <v>1255428.6913532102</v>
      </c>
      <c r="K53" s="69">
        <v>1215358.8562940741</v>
      </c>
      <c r="L53" s="67">
        <f>J53+(0.6*(M53-J53))</f>
        <v>1093196.972753484</v>
      </c>
      <c r="M53" s="136">
        <v>985042.49368700001</v>
      </c>
      <c r="N53" s="123">
        <v>672248084.59291351</v>
      </c>
      <c r="O53" s="116">
        <v>698119454.46999729</v>
      </c>
      <c r="P53" s="69">
        <v>771896226.32976878</v>
      </c>
      <c r="Q53" s="67">
        <f>O53+(0.6*(R53-O53))</f>
        <v>573659592.71576452</v>
      </c>
      <c r="R53" s="117">
        <v>490686351.54627597</v>
      </c>
      <c r="S53" s="116"/>
      <c r="T53" s="116"/>
      <c r="AC53" s="116"/>
      <c r="AD53" s="116"/>
      <c r="AE53" s="116"/>
    </row>
    <row r="54" spans="1:31" x14ac:dyDescent="0.2">
      <c r="A54" s="95" t="s">
        <v>48</v>
      </c>
      <c r="B54" s="95" t="s">
        <v>53</v>
      </c>
      <c r="C54" s="100" t="s">
        <v>59</v>
      </c>
      <c r="D54" s="95">
        <v>36274414.048856176</v>
      </c>
      <c r="E54" s="95">
        <v>21730225.474261876</v>
      </c>
      <c r="F54" s="69">
        <v>14517976.530878007</v>
      </c>
      <c r="G54" s="67">
        <f>E54+(0.6*(H54-E54))</f>
        <v>17438100.147790954</v>
      </c>
      <c r="H54" s="121">
        <v>14576683.263477001</v>
      </c>
      <c r="I54" s="95">
        <v>5387670.5355521385</v>
      </c>
      <c r="J54" s="116">
        <v>1756688.4985965719</v>
      </c>
      <c r="K54" s="69">
        <v>1024251.4975835981</v>
      </c>
      <c r="L54" s="67">
        <f>J54+(0.6*(M54-J54))</f>
        <v>1406372.7891858288</v>
      </c>
      <c r="M54" s="136">
        <v>1172828.982912</v>
      </c>
      <c r="N54" s="123">
        <v>84325067.187057704</v>
      </c>
      <c r="O54" s="116">
        <v>47136674.300042309</v>
      </c>
      <c r="P54" s="69">
        <v>42968874.354135618</v>
      </c>
      <c r="Q54" s="67">
        <f>O54+(0.6*(R54-O54))</f>
        <v>106676957.59330773</v>
      </c>
      <c r="R54" s="117">
        <v>146370479.788818</v>
      </c>
      <c r="S54" s="116"/>
      <c r="T54" s="116"/>
      <c r="AC54" s="116"/>
      <c r="AD54" s="116"/>
      <c r="AE54" s="116"/>
    </row>
    <row r="55" spans="1:31" x14ac:dyDescent="0.2">
      <c r="A55" s="95" t="s">
        <v>48</v>
      </c>
      <c r="B55" s="95" t="s">
        <v>53</v>
      </c>
      <c r="C55" s="100" t="s">
        <v>19</v>
      </c>
      <c r="D55" s="95">
        <v>1308725.86659515</v>
      </c>
      <c r="E55" s="95">
        <v>2468117.2082350398</v>
      </c>
      <c r="F55" s="69">
        <v>2570241.7345293723</v>
      </c>
      <c r="G55" s="67">
        <f>E55+(0.6*(H55-E55))</f>
        <v>2241782.3013604158</v>
      </c>
      <c r="H55" s="121">
        <v>2090892.363444</v>
      </c>
      <c r="I55" s="95">
        <v>0</v>
      </c>
      <c r="J55" s="116">
        <v>0</v>
      </c>
      <c r="K55" s="69">
        <v>0</v>
      </c>
      <c r="L55" s="67">
        <f>J55+(0.6*(M55-J55))</f>
        <v>0</v>
      </c>
      <c r="M55" s="136">
        <v>0</v>
      </c>
      <c r="N55" s="123">
        <v>0</v>
      </c>
      <c r="O55" s="116">
        <v>0</v>
      </c>
      <c r="P55" s="69">
        <v>0</v>
      </c>
      <c r="Q55" s="67">
        <f>O55+(0.6*(R55-O55))</f>
        <v>0</v>
      </c>
      <c r="R55" s="117">
        <v>0</v>
      </c>
      <c r="S55" s="116"/>
      <c r="T55" s="116"/>
      <c r="AC55" s="116"/>
      <c r="AD55" s="116"/>
      <c r="AE55" s="116"/>
    </row>
    <row r="56" spans="1:31" s="124" customFormat="1" ht="12" thickBot="1" x14ac:dyDescent="0.25">
      <c r="A56" s="124" t="s">
        <v>48</v>
      </c>
      <c r="B56" s="124" t="s">
        <v>53</v>
      </c>
      <c r="C56" s="112" t="s">
        <v>60</v>
      </c>
      <c r="D56" s="124">
        <v>13685016.162268173</v>
      </c>
      <c r="E56" s="124">
        <v>13078782.522785382</v>
      </c>
      <c r="F56" s="68">
        <v>12801699.058959458</v>
      </c>
      <c r="G56" s="138">
        <f>E56+(0.6*(H56-E56))</f>
        <v>13438607.652705954</v>
      </c>
      <c r="H56" s="125">
        <v>13678491.072653001</v>
      </c>
      <c r="I56" s="124">
        <v>863525.34794137767</v>
      </c>
      <c r="J56" s="124">
        <v>835946.35575256124</v>
      </c>
      <c r="K56" s="68">
        <v>819265.95010343753</v>
      </c>
      <c r="L56" s="138">
        <f>J56+(0.6*(M56-J56))</f>
        <v>997260.08517882449</v>
      </c>
      <c r="M56" s="137">
        <v>1104802.571463</v>
      </c>
      <c r="N56" s="126">
        <v>605289419.84048963</v>
      </c>
      <c r="O56" s="124">
        <v>587323867.84063327</v>
      </c>
      <c r="P56" s="68">
        <v>567922071.54673314</v>
      </c>
      <c r="Q56" s="138">
        <f>O56+(0.6*(R56-O56))</f>
        <v>838177389.33502555</v>
      </c>
      <c r="R56" s="125">
        <v>1005413070.331287</v>
      </c>
      <c r="V56" s="83"/>
      <c r="Y56" s="83"/>
      <c r="AB56" s="83"/>
    </row>
    <row r="57" spans="1:31" ht="12" thickTop="1" x14ac:dyDescent="0.2">
      <c r="A57" s="95" t="s">
        <v>48</v>
      </c>
      <c r="B57" s="95" t="s">
        <v>53</v>
      </c>
      <c r="C57" s="106" t="s">
        <v>50</v>
      </c>
      <c r="D57" s="95">
        <v>85028256.105094492</v>
      </c>
      <c r="E57" s="95">
        <v>68127539.644068122</v>
      </c>
      <c r="F57" s="69">
        <v>59023893.435611963</v>
      </c>
      <c r="G57" s="121">
        <f>SUM(G52:G56)</f>
        <v>58803789.953226052</v>
      </c>
      <c r="H57" s="121">
        <v>52587956.825998001</v>
      </c>
      <c r="I57" s="95">
        <v>11580785.588374356</v>
      </c>
      <c r="J57" s="116">
        <v>8671811.8848794233</v>
      </c>
      <c r="K57" s="69">
        <v>6623915.8472098429</v>
      </c>
      <c r="L57" s="121">
        <f>SUM(L52:L56)</f>
        <v>7309950.5539529687</v>
      </c>
      <c r="M57" s="121">
        <v>6402043.0000020005</v>
      </c>
      <c r="N57" s="123">
        <v>4896348834.8839025</v>
      </c>
      <c r="O57" s="116">
        <v>3742921310.7283397</v>
      </c>
      <c r="P57" s="69">
        <v>3661550431.5467558</v>
      </c>
      <c r="Q57" s="121">
        <f>SUM(Q52:Q56)</f>
        <v>3447997699.0913363</v>
      </c>
      <c r="R57" s="121">
        <v>3251381958.0000005</v>
      </c>
      <c r="S57" s="116"/>
      <c r="T57" s="116"/>
      <c r="AC57" s="116"/>
      <c r="AD57" s="116"/>
      <c r="AE57" s="116"/>
    </row>
    <row r="58" spans="1:31" x14ac:dyDescent="0.2">
      <c r="C58" s="116"/>
      <c r="D58" s="127"/>
      <c r="E58" s="127"/>
      <c r="G58" s="127"/>
      <c r="H58" s="127"/>
      <c r="I58" s="127"/>
      <c r="J58" s="127"/>
      <c r="L58" s="127"/>
      <c r="M58" s="127"/>
      <c r="N58" s="127"/>
      <c r="O58" s="127"/>
      <c r="Q58" s="127"/>
      <c r="R58" s="127"/>
      <c r="S58" s="116"/>
      <c r="T58" s="116"/>
      <c r="AC58" s="116"/>
      <c r="AD58" s="116"/>
      <c r="AE58" s="116"/>
    </row>
    <row r="59" spans="1:31" x14ac:dyDescent="0.2">
      <c r="A59" s="95" t="s">
        <v>48</v>
      </c>
      <c r="B59" s="95" t="s">
        <v>54</v>
      </c>
      <c r="C59" s="100" t="s">
        <v>20</v>
      </c>
      <c r="D59" s="95">
        <v>3736713.0471464884</v>
      </c>
      <c r="E59" s="95">
        <v>2657618.6332927197</v>
      </c>
      <c r="F59" s="69">
        <v>2467620.4110144493</v>
      </c>
      <c r="G59" s="67">
        <f>E59+(0.6*(H59-E59))</f>
        <v>2425491.9929504879</v>
      </c>
      <c r="H59" s="121">
        <v>2270740.8993889997</v>
      </c>
      <c r="I59" s="95">
        <v>562849.8997557098</v>
      </c>
      <c r="J59" s="116">
        <v>556264.94218925666</v>
      </c>
      <c r="K59" s="69">
        <v>437883.85061743332</v>
      </c>
      <c r="L59" s="67">
        <f>J59+(0.6*(M59-J59))</f>
        <v>463663.76296490268</v>
      </c>
      <c r="M59" s="136">
        <v>401929.64348199998</v>
      </c>
      <c r="N59" s="123">
        <v>328317664.1903711</v>
      </c>
      <c r="O59" s="116">
        <v>267689788.07381469</v>
      </c>
      <c r="P59" s="69">
        <v>210046996.03203112</v>
      </c>
      <c r="Q59" s="67">
        <f>O59+(0.6*(R59-O59))</f>
        <v>213815645.06315127</v>
      </c>
      <c r="R59" s="117">
        <v>177899549.722709</v>
      </c>
      <c r="S59" s="116"/>
      <c r="T59" s="116"/>
      <c r="AC59" s="116"/>
      <c r="AD59" s="116"/>
      <c r="AE59" s="116"/>
    </row>
    <row r="60" spans="1:31" x14ac:dyDescent="0.2">
      <c r="A60" s="95" t="s">
        <v>48</v>
      </c>
      <c r="B60" s="95" t="s">
        <v>54</v>
      </c>
      <c r="C60" s="100" t="s">
        <v>21</v>
      </c>
      <c r="D60" s="95">
        <v>684317.85775781423</v>
      </c>
      <c r="E60" s="95">
        <v>799172.44660247758</v>
      </c>
      <c r="F60" s="69">
        <v>860635.86052629794</v>
      </c>
      <c r="G60" s="67">
        <f>E60+(0.6*(H60-E60))</f>
        <v>783654.93734539102</v>
      </c>
      <c r="H60" s="121">
        <v>773309.93117400003</v>
      </c>
      <c r="I60" s="95">
        <v>108844.45289218429</v>
      </c>
      <c r="J60" s="116">
        <v>116123.90460878985</v>
      </c>
      <c r="K60" s="69">
        <v>74825.583571819065</v>
      </c>
      <c r="L60" s="67">
        <f>J60+(0.6*(M60-J60))</f>
        <v>85741.275286115939</v>
      </c>
      <c r="M60" s="136">
        <v>65486.189071000001</v>
      </c>
      <c r="N60" s="123">
        <v>109795988.49153897</v>
      </c>
      <c r="O60" s="116">
        <v>104843662.9302607</v>
      </c>
      <c r="P60" s="69">
        <v>57425373.83189334</v>
      </c>
      <c r="Q60" s="67">
        <f>O60+(0.6*(R60-O60))</f>
        <v>73273450.787529886</v>
      </c>
      <c r="R60" s="117">
        <v>52226642.692376003</v>
      </c>
      <c r="S60" s="116"/>
      <c r="T60" s="116"/>
      <c r="AC60" s="116"/>
      <c r="AD60" s="116"/>
      <c r="AE60" s="116"/>
    </row>
    <row r="61" spans="1:31" x14ac:dyDescent="0.2">
      <c r="A61" s="95" t="s">
        <v>48</v>
      </c>
      <c r="B61" s="95" t="s">
        <v>54</v>
      </c>
      <c r="C61" s="100" t="s">
        <v>59</v>
      </c>
      <c r="D61" s="95">
        <v>254582.54623624342</v>
      </c>
      <c r="E61" s="95">
        <v>262397.54798078502</v>
      </c>
      <c r="F61" s="69">
        <v>249269.3386240009</v>
      </c>
      <c r="G61" s="67">
        <f>E61+(0.6*(H61-E61))</f>
        <v>247281.77381691401</v>
      </c>
      <c r="H61" s="121">
        <v>237204.59104099998</v>
      </c>
      <c r="I61" s="95">
        <v>107145.16703504327</v>
      </c>
      <c r="J61" s="116">
        <v>108914.09550523755</v>
      </c>
      <c r="K61" s="69">
        <v>63268.557743549347</v>
      </c>
      <c r="L61" s="67">
        <f>J61+(0.6*(M61-J61))</f>
        <v>66957.26413529503</v>
      </c>
      <c r="M61" s="136">
        <v>38986.043222</v>
      </c>
      <c r="N61" s="123">
        <v>1551713.0317206979</v>
      </c>
      <c r="O61" s="116">
        <v>772153.41646957397</v>
      </c>
      <c r="P61" s="69">
        <v>843177.032721519</v>
      </c>
      <c r="Q61" s="67">
        <f>O61+(0.6*(R61-O61))</f>
        <v>1595751.4247718295</v>
      </c>
      <c r="R61" s="117">
        <v>2144816.76364</v>
      </c>
      <c r="S61" s="116"/>
      <c r="T61" s="116"/>
      <c r="AC61" s="116"/>
      <c r="AD61" s="116"/>
      <c r="AE61" s="116"/>
    </row>
    <row r="62" spans="1:31" x14ac:dyDescent="0.2">
      <c r="A62" s="95" t="s">
        <v>48</v>
      </c>
      <c r="B62" s="95" t="s">
        <v>54</v>
      </c>
      <c r="C62" s="100" t="s">
        <v>19</v>
      </c>
      <c r="D62" s="95">
        <v>71508.387168884306</v>
      </c>
      <c r="E62" s="95">
        <v>174089.19529351601</v>
      </c>
      <c r="F62" s="69">
        <v>154705.61997705657</v>
      </c>
      <c r="G62" s="67">
        <f>E62+(0.6*(H62-E62))</f>
        <v>177937.5172296064</v>
      </c>
      <c r="H62" s="121">
        <v>180503.065187</v>
      </c>
      <c r="I62" s="95">
        <v>0</v>
      </c>
      <c r="J62" s="116">
        <v>0</v>
      </c>
      <c r="K62" s="69">
        <v>0</v>
      </c>
      <c r="L62" s="67">
        <f>J62+(0.6*(M62-J62))</f>
        <v>0</v>
      </c>
      <c r="M62" s="136">
        <v>0</v>
      </c>
      <c r="N62" s="123">
        <v>0</v>
      </c>
      <c r="O62" s="116">
        <v>0</v>
      </c>
      <c r="P62" s="69">
        <v>0</v>
      </c>
      <c r="Q62" s="67">
        <f>O62+(0.6*(R62-O62))</f>
        <v>0</v>
      </c>
      <c r="R62" s="117">
        <v>0</v>
      </c>
      <c r="S62" s="116"/>
      <c r="T62" s="116"/>
      <c r="AC62" s="116"/>
      <c r="AD62" s="116"/>
      <c r="AE62" s="116"/>
    </row>
    <row r="63" spans="1:31" s="124" customFormat="1" ht="12" thickBot="1" x14ac:dyDescent="0.25">
      <c r="A63" s="124" t="s">
        <v>48</v>
      </c>
      <c r="B63" s="124" t="s">
        <v>54</v>
      </c>
      <c r="C63" s="112" t="s">
        <v>60</v>
      </c>
      <c r="D63" s="124">
        <v>1620085.9241324486</v>
      </c>
      <c r="E63" s="124">
        <v>1571770.4304756375</v>
      </c>
      <c r="F63" s="68">
        <v>1540390.9656948596</v>
      </c>
      <c r="G63" s="138">
        <f>E63+(0.6*(H63-E63))</f>
        <v>1565623.483673655</v>
      </c>
      <c r="H63" s="125">
        <v>1561525.519139</v>
      </c>
      <c r="I63" s="124">
        <v>121842.24381618247</v>
      </c>
      <c r="J63" s="124">
        <v>118130.29871768638</v>
      </c>
      <c r="K63" s="68">
        <v>116748.79398757416</v>
      </c>
      <c r="L63" s="138">
        <f>J63+(0.6*(M63-J63))</f>
        <v>124124.79402207455</v>
      </c>
      <c r="M63" s="137">
        <v>128121.12422500001</v>
      </c>
      <c r="N63" s="126">
        <v>76426650.33554469</v>
      </c>
      <c r="O63" s="124">
        <v>72102555.224039271</v>
      </c>
      <c r="P63" s="68">
        <v>70052359.815568954</v>
      </c>
      <c r="Q63" s="138">
        <f>O63+(0.6*(R63-O63))</f>
        <v>113030342.9823807</v>
      </c>
      <c r="R63" s="125">
        <v>140315534.821275</v>
      </c>
      <c r="V63" s="83"/>
      <c r="Y63" s="83"/>
      <c r="AB63" s="83"/>
    </row>
    <row r="64" spans="1:31" ht="12" thickTop="1" x14ac:dyDescent="0.2">
      <c r="A64" s="95" t="s">
        <v>48</v>
      </c>
      <c r="B64" s="95" t="s">
        <v>54</v>
      </c>
      <c r="C64" s="106" t="s">
        <v>50</v>
      </c>
      <c r="D64" s="95">
        <v>6367207.7624418782</v>
      </c>
      <c r="E64" s="95">
        <v>5465048.253645136</v>
      </c>
      <c r="F64" s="69">
        <v>5272622.1958366642</v>
      </c>
      <c r="G64" s="121">
        <f>SUM(G59:G63)</f>
        <v>5199989.7050160542</v>
      </c>
      <c r="H64" s="121">
        <v>5023284.00593</v>
      </c>
      <c r="I64" s="95">
        <v>900681.76349911978</v>
      </c>
      <c r="J64" s="116">
        <v>899433.24102097051</v>
      </c>
      <c r="K64" s="69">
        <v>692726.78592037584</v>
      </c>
      <c r="L64" s="121">
        <f>SUM(L59:L63)</f>
        <v>740487.09640838823</v>
      </c>
      <c r="M64" s="121">
        <v>634523</v>
      </c>
      <c r="N64" s="123">
        <v>516092016.04917544</v>
      </c>
      <c r="O64" s="116">
        <v>445408159.64458424</v>
      </c>
      <c r="P64" s="69">
        <v>338367906.71221495</v>
      </c>
      <c r="Q64" s="121">
        <f>SUM(Q59:Q63)</f>
        <v>401715190.25783372</v>
      </c>
      <c r="R64" s="121">
        <v>372586544</v>
      </c>
      <c r="S64" s="116"/>
      <c r="T64" s="116"/>
      <c r="AC64" s="116"/>
      <c r="AD64" s="116"/>
      <c r="AE64" s="116"/>
    </row>
    <row r="65" spans="1:31" x14ac:dyDescent="0.2">
      <c r="C65" s="116"/>
      <c r="D65" s="127"/>
      <c r="E65" s="127"/>
      <c r="F65" s="65"/>
      <c r="G65" s="127"/>
      <c r="H65" s="127"/>
      <c r="I65" s="127"/>
      <c r="J65" s="127"/>
      <c r="K65" s="63"/>
      <c r="L65" s="127"/>
      <c r="M65" s="127"/>
      <c r="N65" s="127"/>
      <c r="O65" s="127"/>
      <c r="P65" s="63"/>
      <c r="Q65" s="127"/>
      <c r="R65" s="127"/>
      <c r="S65" s="116"/>
      <c r="T65" s="116"/>
      <c r="V65" s="63"/>
      <c r="Y65" s="63"/>
      <c r="AB65" s="63"/>
      <c r="AC65" s="116"/>
      <c r="AD65" s="116"/>
      <c r="AE65" s="116"/>
    </row>
    <row r="66" spans="1:31" x14ac:dyDescent="0.2">
      <c r="A66" s="95" t="s">
        <v>48</v>
      </c>
      <c r="B66" s="95" t="s">
        <v>55</v>
      </c>
      <c r="C66" s="100" t="s">
        <v>20</v>
      </c>
      <c r="D66" s="95">
        <v>4264737.2369027007</v>
      </c>
      <c r="E66" s="95">
        <v>3448962.1922066645</v>
      </c>
      <c r="F66" s="69">
        <v>3083544.4224012089</v>
      </c>
      <c r="G66" s="67">
        <f>E66+(0.6*(H66-E66))</f>
        <v>2809700.7939724661</v>
      </c>
      <c r="H66" s="121">
        <v>2383526.5284830001</v>
      </c>
      <c r="I66" s="95">
        <v>413856.14727349009</v>
      </c>
      <c r="J66" s="116">
        <v>310639.25847525551</v>
      </c>
      <c r="K66" s="69">
        <v>232126.05591058184</v>
      </c>
      <c r="L66" s="67">
        <f>J66+(0.6*(M66-J66))</f>
        <v>267737.15753130219</v>
      </c>
      <c r="M66" s="136">
        <v>239135.75690199999</v>
      </c>
      <c r="N66" s="123">
        <v>87653366.750251815</v>
      </c>
      <c r="O66" s="116">
        <v>63944699.402803913</v>
      </c>
      <c r="P66" s="69">
        <v>51478004.680770308</v>
      </c>
      <c r="Q66" s="67">
        <f>O66+(0.6*(R66-O66))</f>
        <v>64743718.659318767</v>
      </c>
      <c r="R66" s="117">
        <v>65276398.163662001</v>
      </c>
      <c r="S66" s="116"/>
      <c r="T66" s="116"/>
      <c r="AC66" s="116"/>
      <c r="AD66" s="116"/>
      <c r="AE66" s="116"/>
    </row>
    <row r="67" spans="1:31" x14ac:dyDescent="0.2">
      <c r="A67" s="95" t="s">
        <v>48</v>
      </c>
      <c r="B67" s="95" t="s">
        <v>55</v>
      </c>
      <c r="C67" s="100" t="s">
        <v>21</v>
      </c>
      <c r="D67" s="95">
        <v>266232.08214569115</v>
      </c>
      <c r="E67" s="95">
        <v>389661.04057312023</v>
      </c>
      <c r="F67" s="69">
        <v>414437.66108822828</v>
      </c>
      <c r="G67" s="67">
        <f>E67+(0.6*(H67-E67))</f>
        <v>358745.94628964807</v>
      </c>
      <c r="H67" s="121">
        <v>338135.88343399996</v>
      </c>
      <c r="I67" s="95">
        <v>16036.753247618668</v>
      </c>
      <c r="J67" s="116">
        <v>20868.385978579492</v>
      </c>
      <c r="K67" s="69">
        <v>19060.363754153266</v>
      </c>
      <c r="L67" s="67">
        <f>J67+(0.6*(M67-J67))</f>
        <v>19316.543361631797</v>
      </c>
      <c r="M67" s="136">
        <v>18281.981617000001</v>
      </c>
      <c r="N67" s="123">
        <v>25142749.362640414</v>
      </c>
      <c r="O67" s="116">
        <v>28844315.047668483</v>
      </c>
      <c r="P67" s="69">
        <v>28330879.018661458</v>
      </c>
      <c r="Q67" s="67">
        <f>O67+(0.6*(R67-O67))</f>
        <v>27972510.053841792</v>
      </c>
      <c r="R67" s="117">
        <v>27391306.724624</v>
      </c>
      <c r="S67" s="116"/>
      <c r="T67" s="116"/>
      <c r="AC67" s="116"/>
      <c r="AD67" s="116"/>
      <c r="AE67" s="116"/>
    </row>
    <row r="68" spans="1:31" x14ac:dyDescent="0.2">
      <c r="A68" s="95" t="s">
        <v>48</v>
      </c>
      <c r="B68" s="95" t="s">
        <v>55</v>
      </c>
      <c r="C68" s="100" t="s">
        <v>59</v>
      </c>
      <c r="D68" s="95">
        <v>344741.61744689924</v>
      </c>
      <c r="E68" s="95">
        <v>141000.09912109375</v>
      </c>
      <c r="F68" s="69">
        <v>46214.172302246145</v>
      </c>
      <c r="G68" s="67">
        <f>E68+(0.6*(H68-E68))</f>
        <v>186627.90859363752</v>
      </c>
      <c r="H68" s="121">
        <v>217046.44824200001</v>
      </c>
      <c r="I68" s="95">
        <v>48043.425119161635</v>
      </c>
      <c r="J68" s="116">
        <v>5529.906806945799</v>
      </c>
      <c r="K68" s="69">
        <v>7320.6567687988327</v>
      </c>
      <c r="L68" s="67">
        <f>J68+(0.6*(M68-J68))</f>
        <v>8810.4091097783203</v>
      </c>
      <c r="M68" s="136">
        <v>10997.410645</v>
      </c>
      <c r="N68" s="123">
        <v>2210736.1440429697</v>
      </c>
      <c r="O68" s="116">
        <v>202559.4248046875</v>
      </c>
      <c r="P68" s="69">
        <v>13787.169433593799</v>
      </c>
      <c r="Q68" s="67">
        <f>O68+(0.6*(R68-O68))</f>
        <v>602974.15976547496</v>
      </c>
      <c r="R68" s="117">
        <v>869917.31640600006</v>
      </c>
      <c r="S68" s="116"/>
      <c r="T68" s="116"/>
      <c r="AC68" s="116"/>
      <c r="AD68" s="116"/>
      <c r="AE68" s="116"/>
    </row>
    <row r="69" spans="1:31" x14ac:dyDescent="0.2">
      <c r="A69" s="95" t="s">
        <v>48</v>
      </c>
      <c r="B69" s="95" t="s">
        <v>55</v>
      </c>
      <c r="C69" s="100" t="s">
        <v>19</v>
      </c>
      <c r="D69" s="95">
        <v>67935.674947738604</v>
      </c>
      <c r="E69" s="95">
        <v>154876.984205246</v>
      </c>
      <c r="F69" s="69">
        <v>176045.279685974</v>
      </c>
      <c r="G69" s="67">
        <f>E69+(0.6*(H69-E69))</f>
        <v>120714.0840878984</v>
      </c>
      <c r="H69" s="121">
        <v>97938.817343000002</v>
      </c>
      <c r="I69" s="95">
        <v>0</v>
      </c>
      <c r="J69" s="116">
        <v>0</v>
      </c>
      <c r="K69" s="69">
        <v>0</v>
      </c>
      <c r="L69" s="67">
        <f>J69+(0.6*(M69-J69))</f>
        <v>0</v>
      </c>
      <c r="M69" s="136">
        <v>0</v>
      </c>
      <c r="N69" s="123">
        <v>0</v>
      </c>
      <c r="O69" s="116">
        <v>0</v>
      </c>
      <c r="P69" s="69">
        <v>0</v>
      </c>
      <c r="Q69" s="67">
        <f>O69+(0.6*(R69-O69))</f>
        <v>0</v>
      </c>
      <c r="R69" s="117">
        <v>0</v>
      </c>
      <c r="S69" s="116"/>
      <c r="T69" s="116"/>
      <c r="AC69" s="116"/>
      <c r="AD69" s="116"/>
      <c r="AE69" s="116"/>
    </row>
    <row r="70" spans="1:31" s="124" customFormat="1" ht="12" thickBot="1" x14ac:dyDescent="0.25">
      <c r="A70" s="124" t="s">
        <v>48</v>
      </c>
      <c r="B70" s="124" t="s">
        <v>55</v>
      </c>
      <c r="C70" s="112" t="s">
        <v>60</v>
      </c>
      <c r="D70" s="124">
        <v>323223.8759699763</v>
      </c>
      <c r="E70" s="124">
        <v>339752.2272470594</v>
      </c>
      <c r="F70" s="68">
        <v>327779.46683877701</v>
      </c>
      <c r="G70" s="138">
        <f>E70+(0.6*(H70-E70))</f>
        <v>348541.68439702381</v>
      </c>
      <c r="H70" s="125">
        <v>354401.32249700004</v>
      </c>
      <c r="I70" s="124">
        <v>7548.0896606314909</v>
      </c>
      <c r="J70" s="124">
        <v>8102.2355601186873</v>
      </c>
      <c r="K70" s="68">
        <v>7791.1803804896745</v>
      </c>
      <c r="L70" s="138">
        <f>J70+(0.6*(M70-J70))</f>
        <v>8291.0047268474755</v>
      </c>
      <c r="M70" s="137">
        <v>8416.8508380000003</v>
      </c>
      <c r="N70" s="126">
        <v>5880254.7821595604</v>
      </c>
      <c r="O70" s="124">
        <v>5955244.4738065004</v>
      </c>
      <c r="P70" s="68">
        <v>5697464.9895944586</v>
      </c>
      <c r="Q70" s="138">
        <f>O70+(0.6*(R70-O70))</f>
        <v>6135886.0667067999</v>
      </c>
      <c r="R70" s="125">
        <v>6256313.7953070002</v>
      </c>
      <c r="V70" s="83"/>
      <c r="Y70" s="83"/>
      <c r="AB70" s="83"/>
    </row>
    <row r="71" spans="1:31" ht="12" thickTop="1" x14ac:dyDescent="0.2">
      <c r="A71" s="95" t="s">
        <v>48</v>
      </c>
      <c r="B71" s="95" t="s">
        <v>55</v>
      </c>
      <c r="C71" s="106" t="s">
        <v>50</v>
      </c>
      <c r="D71" s="95">
        <v>5266870.4874130059</v>
      </c>
      <c r="E71" s="95">
        <v>4474252.5433531841</v>
      </c>
      <c r="F71" s="69">
        <v>4048021.0023164344</v>
      </c>
      <c r="G71" s="121">
        <f>SUM(G66:G70)</f>
        <v>3824330.417340674</v>
      </c>
      <c r="H71" s="121">
        <v>3391048.9999989998</v>
      </c>
      <c r="I71" s="95">
        <v>485484.41530090186</v>
      </c>
      <c r="J71" s="116">
        <v>345139.78682089946</v>
      </c>
      <c r="K71" s="69">
        <v>266298.2568140236</v>
      </c>
      <c r="L71" s="121">
        <f>SUM(L66:L70)</f>
        <v>304155.11472955975</v>
      </c>
      <c r="M71" s="121">
        <v>276832.00000200002</v>
      </c>
      <c r="N71" s="123">
        <v>120887107.03909476</v>
      </c>
      <c r="O71" s="116">
        <v>98946818.349083588</v>
      </c>
      <c r="P71" s="69">
        <v>85520135.858459815</v>
      </c>
      <c r="Q71" s="121">
        <f>SUM(Q66:Q70)</f>
        <v>99455088.939632848</v>
      </c>
      <c r="R71" s="121">
        <v>99793935.999998987</v>
      </c>
      <c r="S71" s="116"/>
      <c r="T71" s="116"/>
      <c r="AC71" s="116"/>
      <c r="AD71" s="116"/>
      <c r="AE71" s="116"/>
    </row>
    <row r="72" spans="1:31" x14ac:dyDescent="0.2">
      <c r="C72" s="116"/>
      <c r="D72" s="127"/>
      <c r="E72" s="127"/>
      <c r="G72" s="127"/>
      <c r="H72" s="127"/>
      <c r="I72" s="127"/>
      <c r="J72" s="127"/>
      <c r="L72" s="127"/>
      <c r="M72" s="127"/>
      <c r="N72" s="127"/>
      <c r="O72" s="127"/>
      <c r="Q72" s="127"/>
      <c r="R72" s="127"/>
      <c r="S72" s="116"/>
      <c r="T72" s="116"/>
      <c r="AC72" s="116"/>
      <c r="AD72" s="116"/>
      <c r="AE72" s="116"/>
    </row>
    <row r="73" spans="1:31" x14ac:dyDescent="0.2">
      <c r="A73" s="95" t="s">
        <v>48</v>
      </c>
      <c r="B73" s="95" t="s">
        <v>56</v>
      </c>
      <c r="C73" s="100" t="s">
        <v>20</v>
      </c>
      <c r="D73" s="95">
        <v>0</v>
      </c>
      <c r="E73" s="95">
        <v>0</v>
      </c>
      <c r="F73" s="69">
        <v>0</v>
      </c>
      <c r="G73" s="67">
        <f>E73+(0.6*(H73-E73))</f>
        <v>0</v>
      </c>
      <c r="H73" s="121">
        <v>0</v>
      </c>
      <c r="I73" s="95">
        <v>0</v>
      </c>
      <c r="J73" s="116">
        <v>0</v>
      </c>
      <c r="K73" s="69">
        <v>0</v>
      </c>
      <c r="L73" s="67">
        <f>J73+(0.6*(M73-J73))</f>
        <v>0</v>
      </c>
      <c r="M73" s="136">
        <v>0</v>
      </c>
      <c r="N73" s="123">
        <v>0</v>
      </c>
      <c r="O73" s="116">
        <v>0</v>
      </c>
      <c r="P73" s="69">
        <v>0</v>
      </c>
      <c r="Q73" s="67">
        <f>O73+(0.6*(R73-O73))</f>
        <v>0</v>
      </c>
      <c r="R73" s="117">
        <v>0</v>
      </c>
      <c r="S73" s="116"/>
      <c r="T73" s="116"/>
      <c r="AC73" s="116"/>
      <c r="AD73" s="116"/>
      <c r="AE73" s="116"/>
    </row>
    <row r="74" spans="1:31" x14ac:dyDescent="0.2">
      <c r="A74" s="95" t="s">
        <v>48</v>
      </c>
      <c r="B74" s="95" t="s">
        <v>56</v>
      </c>
      <c r="C74" s="100" t="s">
        <v>21</v>
      </c>
      <c r="D74" s="95">
        <v>202198.63451349741</v>
      </c>
      <c r="E74" s="95">
        <v>203800.80702543299</v>
      </c>
      <c r="F74" s="69">
        <v>207432.43062996858</v>
      </c>
      <c r="G74" s="67">
        <f>E74+(0.6*(H74-E74))</f>
        <v>188191.5115431732</v>
      </c>
      <c r="H74" s="121">
        <v>177785.31455500002</v>
      </c>
      <c r="I74" s="95">
        <v>16850.95711658891</v>
      </c>
      <c r="J74" s="116">
        <v>16561.766563266541</v>
      </c>
      <c r="K74" s="69">
        <v>15347.361843854149</v>
      </c>
      <c r="L74" s="67">
        <f>J74+(0.6*(M74-J74))</f>
        <v>14384.771855306617</v>
      </c>
      <c r="M74" s="136">
        <v>12933.44205</v>
      </c>
      <c r="N74" s="123">
        <v>13673155.561305037</v>
      </c>
      <c r="O74" s="116">
        <v>13275262.448311798</v>
      </c>
      <c r="P74" s="69">
        <v>13511088.673049932</v>
      </c>
      <c r="Q74" s="67">
        <f>O74+(0.6*(R74-O74))</f>
        <v>11992968.877950119</v>
      </c>
      <c r="R74" s="117">
        <v>11138106.497709</v>
      </c>
      <c r="S74" s="116"/>
      <c r="T74" s="116"/>
      <c r="AC74" s="116"/>
      <c r="AD74" s="116"/>
      <c r="AE74" s="116"/>
    </row>
    <row r="75" spans="1:31" x14ac:dyDescent="0.2">
      <c r="A75" s="95" t="s">
        <v>48</v>
      </c>
      <c r="B75" s="95" t="s">
        <v>56</v>
      </c>
      <c r="C75" s="100" t="s">
        <v>59</v>
      </c>
      <c r="D75" s="95">
        <v>5953443.5906982422</v>
      </c>
      <c r="E75" s="95">
        <v>2659897.6192054749</v>
      </c>
      <c r="F75" s="69">
        <v>1851898.8520774841</v>
      </c>
      <c r="G75" s="67">
        <f>E75+(0.6*(H75-E75))</f>
        <v>2362845.7057141899</v>
      </c>
      <c r="H75" s="121">
        <v>2164811.0967199998</v>
      </c>
      <c r="I75" s="95">
        <v>70514.475109100327</v>
      </c>
      <c r="J75" s="116">
        <v>54108.400798797593</v>
      </c>
      <c r="K75" s="69">
        <v>54508.865777596846</v>
      </c>
      <c r="L75" s="67">
        <f>J75+(0.6*(M75-J75))</f>
        <v>85358.58774491903</v>
      </c>
      <c r="M75" s="136">
        <v>106192.045709</v>
      </c>
      <c r="N75" s="123">
        <v>3314860.867980957</v>
      </c>
      <c r="O75" s="116">
        <v>3212249.4415283198</v>
      </c>
      <c r="P75" s="69">
        <v>3256003.066070558</v>
      </c>
      <c r="Q75" s="67">
        <f>O75+(0.6*(R75-O75))</f>
        <v>3978220.891869328</v>
      </c>
      <c r="R75" s="117">
        <v>4488868.5254300004</v>
      </c>
      <c r="S75" s="116"/>
      <c r="T75" s="116"/>
      <c r="AC75" s="116"/>
      <c r="AD75" s="116"/>
      <c r="AE75" s="116"/>
    </row>
    <row r="76" spans="1:31" x14ac:dyDescent="0.2">
      <c r="A76" s="95" t="s">
        <v>48</v>
      </c>
      <c r="B76" s="95" t="s">
        <v>56</v>
      </c>
      <c r="C76" s="100" t="s">
        <v>19</v>
      </c>
      <c r="D76" s="95">
        <v>0</v>
      </c>
      <c r="E76" s="95">
        <v>0</v>
      </c>
      <c r="F76" s="69">
        <v>0</v>
      </c>
      <c r="G76" s="67">
        <f>E76+(0.6*(H76-E76))</f>
        <v>0</v>
      </c>
      <c r="H76" s="121">
        <v>0</v>
      </c>
      <c r="I76" s="95">
        <v>0</v>
      </c>
      <c r="J76" s="116">
        <v>0</v>
      </c>
      <c r="K76" s="69">
        <v>0</v>
      </c>
      <c r="L76" s="67">
        <f>J76+(0.6*(M76-J76))</f>
        <v>0</v>
      </c>
      <c r="M76" s="136">
        <v>0</v>
      </c>
      <c r="N76" s="123">
        <v>0</v>
      </c>
      <c r="O76" s="116">
        <v>0</v>
      </c>
      <c r="P76" s="69">
        <v>0</v>
      </c>
      <c r="Q76" s="67">
        <f>O76+(0.6*(R76-O76))</f>
        <v>0</v>
      </c>
      <c r="R76" s="117">
        <v>0</v>
      </c>
      <c r="S76" s="116"/>
      <c r="T76" s="116"/>
      <c r="AC76" s="116"/>
      <c r="AD76" s="116"/>
      <c r="AE76" s="116"/>
    </row>
    <row r="77" spans="1:31" s="124" customFormat="1" ht="12" thickBot="1" x14ac:dyDescent="0.25">
      <c r="A77" s="124" t="s">
        <v>48</v>
      </c>
      <c r="B77" s="124" t="s">
        <v>56</v>
      </c>
      <c r="C77" s="112" t="s">
        <v>60</v>
      </c>
      <c r="D77" s="124">
        <v>15266.446603883058</v>
      </c>
      <c r="E77" s="124">
        <v>13381.404722411184</v>
      </c>
      <c r="F77" s="68">
        <v>11891.073148608211</v>
      </c>
      <c r="G77" s="138">
        <f>E77+(0.6*(H77-E77))</f>
        <v>23681.115123964475</v>
      </c>
      <c r="H77" s="125">
        <v>30547.588725000001</v>
      </c>
      <c r="I77" s="124">
        <v>409.91588187927857</v>
      </c>
      <c r="J77" s="124">
        <v>383.50256158562786</v>
      </c>
      <c r="K77" s="68">
        <v>360.009019780904</v>
      </c>
      <c r="L77" s="138">
        <f>J77+(0.6*(M77-J77))</f>
        <v>688.30836983425115</v>
      </c>
      <c r="M77" s="137">
        <v>891.51224200000001</v>
      </c>
      <c r="N77" s="126">
        <v>511462.17329716717</v>
      </c>
      <c r="O77" s="124">
        <v>460598.91682076489</v>
      </c>
      <c r="P77" s="68">
        <v>382336.21332550002</v>
      </c>
      <c r="Q77" s="138">
        <f>O77+(0.6*(R77-O77))</f>
        <v>1242146.352846106</v>
      </c>
      <c r="R77" s="125">
        <v>1763177.9768630001</v>
      </c>
      <c r="V77" s="83"/>
      <c r="Y77" s="83"/>
      <c r="AB77" s="83"/>
    </row>
    <row r="78" spans="1:31" ht="12" thickTop="1" x14ac:dyDescent="0.2">
      <c r="A78" s="95" t="s">
        <v>48</v>
      </c>
      <c r="B78" s="95" t="s">
        <v>56</v>
      </c>
      <c r="C78" s="106" t="s">
        <v>50</v>
      </c>
      <c r="D78" s="95">
        <v>6170908.6718156226</v>
      </c>
      <c r="E78" s="95">
        <v>2877079.8309533191</v>
      </c>
      <c r="F78" s="69">
        <v>2071222.355856061</v>
      </c>
      <c r="G78" s="121">
        <f>SUM(G73:G77)</f>
        <v>2574718.3323813276</v>
      </c>
      <c r="H78" s="121">
        <v>2373144</v>
      </c>
      <c r="I78" s="95">
        <v>87775.348107568512</v>
      </c>
      <c r="J78" s="116">
        <v>71053.669923649766</v>
      </c>
      <c r="K78" s="69">
        <v>70216.236641231895</v>
      </c>
      <c r="L78" s="121">
        <f>SUM(L73:L77)</f>
        <v>100431.66797005991</v>
      </c>
      <c r="M78" s="121">
        <v>120017.00000099999</v>
      </c>
      <c r="N78" s="123">
        <v>17499478.602583162</v>
      </c>
      <c r="O78" s="116">
        <v>16948110.806660883</v>
      </c>
      <c r="P78" s="69">
        <v>17149427.952445991</v>
      </c>
      <c r="Q78" s="121">
        <f>SUM(Q73:Q77)</f>
        <v>17213336.122665551</v>
      </c>
      <c r="R78" s="121">
        <v>17390153.000002</v>
      </c>
      <c r="S78" s="116"/>
      <c r="T78" s="116"/>
      <c r="AC78" s="116"/>
      <c r="AD78" s="116"/>
      <c r="AE78" s="116"/>
    </row>
    <row r="79" spans="1:31" x14ac:dyDescent="0.2">
      <c r="C79" s="116"/>
      <c r="D79" s="127"/>
      <c r="E79" s="127"/>
      <c r="G79" s="127"/>
      <c r="H79" s="127"/>
      <c r="I79" s="127"/>
      <c r="J79" s="127"/>
      <c r="L79" s="127"/>
      <c r="M79" s="127"/>
      <c r="N79" s="127"/>
      <c r="O79" s="127"/>
      <c r="Q79" s="127"/>
      <c r="R79" s="127"/>
      <c r="S79" s="116"/>
      <c r="T79" s="116"/>
      <c r="AC79" s="116"/>
      <c r="AD79" s="116"/>
      <c r="AE79" s="116"/>
    </row>
    <row r="80" spans="1:31" x14ac:dyDescent="0.2">
      <c r="C80" s="116"/>
      <c r="D80" s="127"/>
      <c r="E80" s="121"/>
      <c r="I80" s="95"/>
      <c r="N80" s="128"/>
      <c r="O80" s="123"/>
      <c r="Q80" s="117"/>
      <c r="R80" s="117"/>
      <c r="S80" s="116"/>
      <c r="T80" s="116"/>
      <c r="AC80" s="116"/>
      <c r="AD80" s="116"/>
      <c r="AE80" s="116"/>
    </row>
    <row r="81" spans="3:31" x14ac:dyDescent="0.2">
      <c r="C81" s="116"/>
      <c r="D81" s="127"/>
      <c r="E81" s="121"/>
      <c r="I81" s="95"/>
      <c r="N81" s="128"/>
      <c r="O81" s="123"/>
      <c r="Q81" s="117"/>
      <c r="R81" s="117"/>
      <c r="S81" s="116"/>
      <c r="T81" s="116"/>
      <c r="AC81" s="116"/>
      <c r="AD81" s="116"/>
      <c r="AE81" s="116"/>
    </row>
    <row r="82" spans="3:31" x14ac:dyDescent="0.2">
      <c r="C82" s="116"/>
      <c r="D82" s="127"/>
      <c r="E82" s="121"/>
      <c r="I82" s="95"/>
      <c r="N82" s="128"/>
      <c r="O82" s="123"/>
      <c r="Q82" s="117"/>
      <c r="R82" s="117"/>
      <c r="S82" s="116"/>
      <c r="T82" s="116"/>
      <c r="AC82" s="116"/>
      <c r="AD82" s="116"/>
      <c r="AE82" s="116"/>
    </row>
    <row r="83" spans="3:31" x14ac:dyDescent="0.2">
      <c r="C83" s="116"/>
      <c r="D83" s="127"/>
      <c r="E83" s="121"/>
      <c r="I83" s="95"/>
      <c r="N83" s="128"/>
      <c r="O83" s="123"/>
      <c r="Q83" s="117"/>
      <c r="R83" s="117"/>
      <c r="S83" s="116"/>
      <c r="T83" s="116"/>
      <c r="AC83" s="116"/>
      <c r="AD83" s="116"/>
      <c r="AE83" s="116"/>
    </row>
    <row r="84" spans="3:31" x14ac:dyDescent="0.2">
      <c r="C84" s="116"/>
      <c r="D84" s="127"/>
      <c r="E84" s="121"/>
      <c r="I84" s="95"/>
      <c r="N84" s="128"/>
      <c r="O84" s="123"/>
      <c r="Q84" s="117"/>
      <c r="R84" s="117"/>
      <c r="S84" s="116"/>
      <c r="T84" s="116"/>
      <c r="AC84" s="116"/>
      <c r="AD84" s="116"/>
      <c r="AE84" s="116"/>
    </row>
    <row r="85" spans="3:31" x14ac:dyDescent="0.2">
      <c r="C85" s="116"/>
      <c r="D85" s="127"/>
      <c r="E85" s="121"/>
      <c r="I85" s="95"/>
      <c r="N85" s="128"/>
      <c r="O85" s="123"/>
      <c r="Q85" s="117"/>
      <c r="R85" s="117"/>
      <c r="S85" s="116"/>
      <c r="T85" s="116"/>
      <c r="AC85" s="116"/>
      <c r="AD85" s="116"/>
      <c r="AE85" s="116"/>
    </row>
    <row r="86" spans="3:31" x14ac:dyDescent="0.2">
      <c r="C86" s="116"/>
      <c r="D86" s="127"/>
      <c r="E86" s="121"/>
      <c r="I86" s="95"/>
      <c r="N86" s="128"/>
      <c r="O86" s="123"/>
      <c r="Q86" s="117"/>
      <c r="R86" s="117"/>
      <c r="S86" s="116"/>
      <c r="T86" s="116"/>
      <c r="AC86" s="116"/>
      <c r="AD86" s="116"/>
      <c r="AE86" s="116"/>
    </row>
    <row r="87" spans="3:31" x14ac:dyDescent="0.2">
      <c r="C87" s="116"/>
      <c r="D87" s="127"/>
      <c r="E87" s="121"/>
      <c r="I87" s="95"/>
      <c r="N87" s="128"/>
      <c r="O87" s="123"/>
      <c r="Q87" s="117"/>
      <c r="R87" s="117"/>
      <c r="S87" s="116"/>
      <c r="T87" s="116"/>
      <c r="AC87" s="116"/>
      <c r="AD87" s="116"/>
      <c r="AE87" s="116"/>
    </row>
    <row r="88" spans="3:31" x14ac:dyDescent="0.2">
      <c r="C88" s="116"/>
      <c r="D88" s="127"/>
      <c r="E88" s="121"/>
      <c r="I88" s="95"/>
      <c r="N88" s="128"/>
      <c r="O88" s="123"/>
      <c r="Q88" s="117"/>
      <c r="R88" s="117"/>
      <c r="S88" s="116"/>
      <c r="T88" s="116"/>
      <c r="AC88" s="116"/>
      <c r="AD88" s="116"/>
      <c r="AE88" s="116"/>
    </row>
    <row r="89" spans="3:31" x14ac:dyDescent="0.2">
      <c r="C89" s="116"/>
      <c r="D89" s="127"/>
      <c r="E89" s="121"/>
      <c r="I89" s="95"/>
      <c r="N89" s="128"/>
      <c r="O89" s="123"/>
      <c r="Q89" s="117"/>
      <c r="R89" s="117"/>
      <c r="S89" s="116"/>
      <c r="T89" s="116"/>
      <c r="AC89" s="116"/>
      <c r="AD89" s="116"/>
      <c r="AE89" s="116"/>
    </row>
    <row r="90" spans="3:31" x14ac:dyDescent="0.2">
      <c r="C90" s="116"/>
      <c r="D90" s="127"/>
      <c r="E90" s="121"/>
      <c r="I90" s="95"/>
      <c r="N90" s="128"/>
      <c r="O90" s="123"/>
      <c r="Q90" s="117"/>
      <c r="R90" s="117"/>
      <c r="S90" s="116"/>
      <c r="T90" s="116"/>
      <c r="AC90" s="116"/>
      <c r="AD90" s="116"/>
      <c r="AE90" s="116"/>
    </row>
    <row r="91" spans="3:31" x14ac:dyDescent="0.2">
      <c r="C91" s="116"/>
      <c r="D91" s="127"/>
      <c r="E91" s="121"/>
      <c r="I91" s="95"/>
      <c r="N91" s="128"/>
      <c r="O91" s="123"/>
      <c r="Q91" s="117"/>
      <c r="R91" s="117"/>
      <c r="S91" s="116"/>
      <c r="T91" s="116"/>
      <c r="AC91" s="116"/>
      <c r="AD91" s="116"/>
      <c r="AE91" s="116"/>
    </row>
    <row r="92" spans="3:31" x14ac:dyDescent="0.2">
      <c r="C92" s="116"/>
      <c r="D92" s="127"/>
      <c r="E92" s="121"/>
      <c r="I92" s="95"/>
      <c r="N92" s="128"/>
      <c r="O92" s="123"/>
      <c r="Q92" s="117"/>
      <c r="R92" s="117"/>
      <c r="S92" s="116"/>
      <c r="T92" s="116"/>
      <c r="AC92" s="116"/>
      <c r="AD92" s="116"/>
      <c r="AE92" s="116"/>
    </row>
    <row r="93" spans="3:31" x14ac:dyDescent="0.2">
      <c r="C93" s="116"/>
      <c r="D93" s="127"/>
      <c r="E93" s="121"/>
      <c r="I93" s="95"/>
      <c r="N93" s="128"/>
      <c r="O93" s="123"/>
      <c r="Q93" s="117"/>
      <c r="R93" s="117"/>
      <c r="S93" s="116"/>
      <c r="T93" s="116"/>
      <c r="AC93" s="116"/>
      <c r="AD93" s="116"/>
      <c r="AE93" s="116"/>
    </row>
    <row r="94" spans="3:31" x14ac:dyDescent="0.2">
      <c r="C94" s="116"/>
      <c r="D94" s="127"/>
      <c r="E94" s="121"/>
      <c r="I94" s="95"/>
      <c r="N94" s="128"/>
      <c r="O94" s="123"/>
      <c r="Q94" s="117"/>
      <c r="R94" s="117"/>
      <c r="S94" s="116"/>
      <c r="T94" s="116"/>
      <c r="AC94" s="116"/>
      <c r="AD94" s="116"/>
      <c r="AE94" s="116"/>
    </row>
    <row r="95" spans="3:31" x14ac:dyDescent="0.2">
      <c r="C95" s="116"/>
      <c r="D95" s="127"/>
      <c r="E95" s="121"/>
      <c r="I95" s="95"/>
      <c r="N95" s="128"/>
      <c r="O95" s="123"/>
      <c r="Q95" s="117"/>
      <c r="R95" s="117"/>
      <c r="S95" s="116"/>
      <c r="T95" s="116"/>
      <c r="AC95" s="116"/>
      <c r="AD95" s="116"/>
      <c r="AE95" s="116"/>
    </row>
    <row r="96" spans="3:31" x14ac:dyDescent="0.2">
      <c r="C96" s="116"/>
      <c r="D96" s="127"/>
      <c r="E96" s="121"/>
      <c r="I96" s="95"/>
      <c r="N96" s="128"/>
      <c r="O96" s="123"/>
      <c r="Q96" s="117"/>
      <c r="R96" s="117"/>
      <c r="S96" s="116"/>
      <c r="T96" s="116"/>
      <c r="AC96" s="116"/>
      <c r="AD96" s="116"/>
      <c r="AE96" s="116"/>
    </row>
    <row r="97" spans="3:31" x14ac:dyDescent="0.2">
      <c r="C97" s="116"/>
      <c r="D97" s="127"/>
      <c r="E97" s="121"/>
      <c r="I97" s="95"/>
      <c r="N97" s="128"/>
      <c r="O97" s="123"/>
      <c r="Q97" s="117"/>
      <c r="R97" s="117"/>
      <c r="S97" s="116"/>
      <c r="T97" s="116"/>
      <c r="AC97" s="116"/>
      <c r="AD97" s="116"/>
      <c r="AE97" s="116"/>
    </row>
    <row r="98" spans="3:31" x14ac:dyDescent="0.2">
      <c r="C98" s="116"/>
      <c r="D98" s="127"/>
      <c r="E98" s="121"/>
      <c r="I98" s="95"/>
      <c r="N98" s="128"/>
      <c r="O98" s="123"/>
      <c r="Q98" s="117"/>
      <c r="R98" s="117"/>
      <c r="S98" s="116"/>
      <c r="T98" s="116"/>
      <c r="AC98" s="116"/>
      <c r="AD98" s="116"/>
      <c r="AE98" s="116"/>
    </row>
    <row r="99" spans="3:31" x14ac:dyDescent="0.2">
      <c r="C99" s="116"/>
      <c r="D99" s="127"/>
      <c r="E99" s="121"/>
      <c r="I99" s="95"/>
      <c r="N99" s="128"/>
      <c r="O99" s="123"/>
      <c r="Q99" s="117"/>
      <c r="R99" s="117"/>
      <c r="S99" s="116"/>
      <c r="T99" s="116"/>
      <c r="AC99" s="116"/>
      <c r="AD99" s="116"/>
      <c r="AE99" s="116"/>
    </row>
    <row r="100" spans="3:31" x14ac:dyDescent="0.2">
      <c r="C100" s="116"/>
      <c r="D100" s="127"/>
      <c r="E100" s="121"/>
      <c r="I100" s="95"/>
      <c r="N100" s="128"/>
      <c r="O100" s="123"/>
      <c r="Q100" s="117"/>
      <c r="R100" s="117"/>
      <c r="S100" s="116"/>
      <c r="T100" s="116"/>
      <c r="AC100" s="116"/>
      <c r="AD100" s="116"/>
      <c r="AE100" s="116"/>
    </row>
    <row r="101" spans="3:31" x14ac:dyDescent="0.2">
      <c r="C101" s="116"/>
      <c r="D101" s="127"/>
      <c r="E101" s="121"/>
      <c r="I101" s="95"/>
      <c r="N101" s="128"/>
      <c r="O101" s="123"/>
      <c r="Q101" s="117"/>
      <c r="R101" s="117"/>
      <c r="S101" s="116"/>
      <c r="T101" s="116"/>
      <c r="AC101" s="116"/>
      <c r="AD101" s="116"/>
      <c r="AE101" s="116"/>
    </row>
    <row r="102" spans="3:31" x14ac:dyDescent="0.2">
      <c r="C102" s="116"/>
      <c r="D102" s="127"/>
      <c r="E102" s="121"/>
      <c r="I102" s="95"/>
      <c r="N102" s="128"/>
      <c r="O102" s="123"/>
      <c r="Q102" s="117"/>
      <c r="R102" s="117"/>
      <c r="S102" s="116"/>
      <c r="T102" s="116"/>
      <c r="AC102" s="116"/>
      <c r="AD102" s="116"/>
      <c r="AE102" s="116"/>
    </row>
    <row r="103" spans="3:31" x14ac:dyDescent="0.2">
      <c r="C103" s="116"/>
      <c r="D103" s="127"/>
      <c r="E103" s="121"/>
      <c r="I103" s="95"/>
      <c r="N103" s="128"/>
      <c r="O103" s="123"/>
      <c r="Q103" s="117"/>
      <c r="R103" s="117"/>
      <c r="S103" s="116"/>
      <c r="T103" s="116"/>
      <c r="AC103" s="116"/>
      <c r="AD103" s="116"/>
      <c r="AE103" s="116"/>
    </row>
    <row r="104" spans="3:31" x14ac:dyDescent="0.2">
      <c r="C104" s="116"/>
      <c r="D104" s="127"/>
      <c r="E104" s="121"/>
      <c r="I104" s="95"/>
      <c r="N104" s="128"/>
      <c r="O104" s="123"/>
      <c r="Q104" s="117"/>
      <c r="R104" s="117"/>
      <c r="S104" s="116"/>
      <c r="T104" s="116"/>
      <c r="AC104" s="116"/>
      <c r="AD104" s="116"/>
      <c r="AE104" s="116"/>
    </row>
    <row r="105" spans="3:31" x14ac:dyDescent="0.2">
      <c r="C105" s="116"/>
      <c r="D105" s="127"/>
      <c r="E105" s="121"/>
      <c r="I105" s="95"/>
      <c r="N105" s="128"/>
      <c r="O105" s="123"/>
      <c r="Q105" s="117"/>
      <c r="R105" s="117"/>
      <c r="S105" s="116"/>
      <c r="T105" s="116"/>
      <c r="AC105" s="116"/>
      <c r="AD105" s="116"/>
      <c r="AE105" s="116"/>
    </row>
    <row r="106" spans="3:31" x14ac:dyDescent="0.2">
      <c r="C106" s="116"/>
      <c r="D106" s="127"/>
      <c r="E106" s="121"/>
      <c r="I106" s="95"/>
      <c r="N106" s="128"/>
      <c r="O106" s="123"/>
      <c r="Q106" s="117"/>
      <c r="R106" s="117"/>
      <c r="S106" s="116"/>
      <c r="T106" s="116"/>
      <c r="AC106" s="116"/>
      <c r="AD106" s="116"/>
      <c r="AE106" s="116"/>
    </row>
    <row r="107" spans="3:31" x14ac:dyDescent="0.2">
      <c r="C107" s="116"/>
      <c r="D107" s="127"/>
      <c r="E107" s="121"/>
      <c r="I107" s="95"/>
      <c r="N107" s="128"/>
      <c r="O107" s="123"/>
      <c r="Q107" s="117"/>
      <c r="R107" s="117"/>
      <c r="S107" s="116"/>
      <c r="T107" s="116"/>
      <c r="AC107" s="116"/>
      <c r="AD107" s="116"/>
      <c r="AE107" s="116"/>
    </row>
    <row r="108" spans="3:31" x14ac:dyDescent="0.2">
      <c r="C108" s="116"/>
      <c r="D108" s="127"/>
      <c r="E108" s="121"/>
      <c r="I108" s="95"/>
      <c r="N108" s="128"/>
      <c r="O108" s="123"/>
      <c r="Q108" s="117"/>
      <c r="R108" s="117"/>
      <c r="S108" s="116"/>
      <c r="T108" s="116"/>
      <c r="AC108" s="116"/>
      <c r="AD108" s="116"/>
      <c r="AE108" s="116"/>
    </row>
    <row r="109" spans="3:31" x14ac:dyDescent="0.2">
      <c r="C109" s="116"/>
      <c r="D109" s="127"/>
      <c r="E109" s="121"/>
      <c r="I109" s="95"/>
      <c r="N109" s="128"/>
      <c r="O109" s="123"/>
      <c r="Q109" s="117"/>
      <c r="R109" s="117"/>
      <c r="S109" s="116"/>
      <c r="T109" s="116"/>
      <c r="AC109" s="116"/>
      <c r="AD109" s="116"/>
      <c r="AE109" s="116"/>
    </row>
    <row r="110" spans="3:31" x14ac:dyDescent="0.2">
      <c r="C110" s="116"/>
      <c r="D110" s="127"/>
      <c r="E110" s="121"/>
      <c r="I110" s="95"/>
      <c r="N110" s="128"/>
      <c r="O110" s="123"/>
      <c r="Q110" s="117"/>
      <c r="R110" s="117"/>
      <c r="S110" s="116"/>
      <c r="T110" s="116"/>
      <c r="AC110" s="116"/>
      <c r="AD110" s="116"/>
      <c r="AE110" s="116"/>
    </row>
    <row r="111" spans="3:31" x14ac:dyDescent="0.2">
      <c r="C111" s="116"/>
      <c r="D111" s="127"/>
      <c r="E111" s="121"/>
      <c r="I111" s="95"/>
      <c r="N111" s="128"/>
      <c r="O111" s="123"/>
      <c r="Q111" s="117"/>
      <c r="R111" s="117"/>
      <c r="S111" s="116"/>
      <c r="T111" s="116"/>
      <c r="AC111" s="116"/>
      <c r="AD111" s="116"/>
      <c r="AE111" s="116"/>
    </row>
    <row r="112" spans="3:31" x14ac:dyDescent="0.2">
      <c r="C112" s="116"/>
      <c r="D112" s="127"/>
      <c r="E112" s="121"/>
      <c r="I112" s="95"/>
      <c r="N112" s="128"/>
      <c r="O112" s="123"/>
      <c r="Q112" s="117"/>
      <c r="R112" s="117"/>
      <c r="S112" s="116"/>
      <c r="T112" s="116"/>
      <c r="AC112" s="116"/>
      <c r="AD112" s="116"/>
      <c r="AE112" s="116"/>
    </row>
    <row r="113" spans="3:31" x14ac:dyDescent="0.2">
      <c r="C113" s="116"/>
      <c r="D113" s="127"/>
      <c r="E113" s="121"/>
      <c r="I113" s="95"/>
      <c r="N113" s="128"/>
      <c r="O113" s="123"/>
      <c r="Q113" s="117"/>
      <c r="R113" s="117"/>
      <c r="S113" s="116"/>
      <c r="T113" s="116"/>
      <c r="AC113" s="116"/>
      <c r="AD113" s="116"/>
      <c r="AE113" s="116"/>
    </row>
    <row r="114" spans="3:31" x14ac:dyDescent="0.2">
      <c r="C114" s="116"/>
      <c r="D114" s="127"/>
      <c r="E114" s="121"/>
      <c r="I114" s="95"/>
      <c r="N114" s="128"/>
      <c r="O114" s="123"/>
      <c r="Q114" s="117"/>
      <c r="R114" s="117"/>
      <c r="S114" s="116"/>
      <c r="T114" s="116"/>
      <c r="AC114" s="116"/>
      <c r="AD114" s="116"/>
      <c r="AE114" s="116"/>
    </row>
    <row r="115" spans="3:31" x14ac:dyDescent="0.2">
      <c r="C115" s="116"/>
      <c r="D115" s="127"/>
      <c r="E115" s="121"/>
      <c r="I115" s="95"/>
      <c r="N115" s="128"/>
      <c r="O115" s="123"/>
      <c r="Q115" s="117"/>
      <c r="R115" s="117"/>
      <c r="S115" s="116"/>
      <c r="T115" s="116"/>
      <c r="AC115" s="116"/>
      <c r="AD115" s="116"/>
      <c r="AE115" s="116"/>
    </row>
    <row r="116" spans="3:31" x14ac:dyDescent="0.2">
      <c r="C116" s="116"/>
      <c r="D116" s="127"/>
      <c r="E116" s="121"/>
      <c r="I116" s="95"/>
      <c r="N116" s="128"/>
      <c r="O116" s="123"/>
      <c r="Q116" s="117"/>
      <c r="R116" s="117"/>
      <c r="S116" s="116"/>
      <c r="T116" s="116"/>
      <c r="AC116" s="116"/>
      <c r="AD116" s="116"/>
      <c r="AE116" s="116"/>
    </row>
    <row r="117" spans="3:31" x14ac:dyDescent="0.2">
      <c r="C117" s="116"/>
      <c r="D117" s="127"/>
      <c r="E117" s="121"/>
      <c r="I117" s="95"/>
      <c r="N117" s="128"/>
      <c r="O117" s="123"/>
      <c r="Q117" s="117"/>
      <c r="R117" s="117"/>
      <c r="S117" s="116"/>
      <c r="T117" s="116"/>
      <c r="AC117" s="116"/>
      <c r="AD117" s="116"/>
      <c r="AE117" s="116"/>
    </row>
    <row r="118" spans="3:31" x14ac:dyDescent="0.2">
      <c r="C118" s="116"/>
      <c r="D118" s="127"/>
      <c r="E118" s="121"/>
      <c r="I118" s="95"/>
      <c r="N118" s="128"/>
      <c r="O118" s="123"/>
      <c r="Q118" s="117"/>
      <c r="R118" s="117"/>
      <c r="S118" s="116"/>
      <c r="T118" s="116"/>
      <c r="AC118" s="116"/>
      <c r="AD118" s="116"/>
      <c r="AE118" s="116"/>
    </row>
    <row r="119" spans="3:31" x14ac:dyDescent="0.2">
      <c r="C119" s="116"/>
      <c r="D119" s="127"/>
      <c r="E119" s="121"/>
      <c r="I119" s="95"/>
      <c r="N119" s="128"/>
      <c r="O119" s="123"/>
      <c r="Q119" s="117"/>
      <c r="R119" s="117"/>
      <c r="S119" s="116"/>
      <c r="T119" s="116"/>
      <c r="AC119" s="116"/>
      <c r="AD119" s="116"/>
      <c r="AE119" s="116"/>
    </row>
    <row r="120" spans="3:31" x14ac:dyDescent="0.2">
      <c r="C120" s="116"/>
      <c r="D120" s="127"/>
      <c r="E120" s="121"/>
      <c r="I120" s="95"/>
      <c r="N120" s="128"/>
      <c r="O120" s="123"/>
      <c r="Q120" s="117"/>
      <c r="R120" s="117"/>
      <c r="S120" s="116"/>
      <c r="T120" s="116"/>
      <c r="AC120" s="116"/>
      <c r="AD120" s="116"/>
      <c r="AE120" s="116"/>
    </row>
    <row r="121" spans="3:31" x14ac:dyDescent="0.2">
      <c r="C121" s="116"/>
      <c r="D121" s="127"/>
      <c r="E121" s="121"/>
      <c r="I121" s="95"/>
      <c r="N121" s="128"/>
      <c r="O121" s="123"/>
      <c r="Q121" s="117"/>
      <c r="R121" s="117"/>
      <c r="S121" s="116"/>
      <c r="T121" s="116"/>
      <c r="AC121" s="116"/>
      <c r="AD121" s="116"/>
      <c r="AE121" s="116"/>
    </row>
    <row r="122" spans="3:31" x14ac:dyDescent="0.2">
      <c r="C122" s="116"/>
      <c r="D122" s="127"/>
      <c r="E122" s="121"/>
      <c r="I122" s="95"/>
      <c r="N122" s="128"/>
      <c r="O122" s="123"/>
      <c r="Q122" s="117"/>
      <c r="R122" s="117"/>
      <c r="S122" s="116"/>
      <c r="T122" s="116"/>
      <c r="AC122" s="116"/>
      <c r="AD122" s="116"/>
      <c r="AE122" s="116"/>
    </row>
    <row r="123" spans="3:31" x14ac:dyDescent="0.2">
      <c r="C123" s="116"/>
      <c r="D123" s="127"/>
      <c r="E123" s="121"/>
      <c r="I123" s="95"/>
      <c r="N123" s="128"/>
      <c r="O123" s="123"/>
      <c r="Q123" s="117"/>
      <c r="R123" s="117"/>
      <c r="S123" s="116"/>
      <c r="T123" s="116"/>
      <c r="AC123" s="116"/>
      <c r="AD123" s="116"/>
      <c r="AE123" s="116"/>
    </row>
    <row r="124" spans="3:31" x14ac:dyDescent="0.2">
      <c r="C124" s="116"/>
      <c r="D124" s="127"/>
      <c r="E124" s="121"/>
      <c r="I124" s="95"/>
      <c r="N124" s="128"/>
      <c r="O124" s="123"/>
      <c r="Q124" s="117"/>
      <c r="R124" s="117"/>
      <c r="S124" s="116"/>
      <c r="T124" s="116"/>
      <c r="AC124" s="116"/>
      <c r="AD124" s="116"/>
      <c r="AE124" s="116"/>
    </row>
    <row r="125" spans="3:31" x14ac:dyDescent="0.2">
      <c r="C125" s="116"/>
      <c r="D125" s="127"/>
      <c r="E125" s="121"/>
      <c r="I125" s="95"/>
      <c r="N125" s="128"/>
      <c r="O125" s="123"/>
      <c r="Q125" s="117"/>
      <c r="R125" s="117"/>
      <c r="S125" s="116"/>
      <c r="T125" s="116"/>
      <c r="AC125" s="116"/>
      <c r="AD125" s="116"/>
      <c r="AE125" s="116"/>
    </row>
    <row r="126" spans="3:31" x14ac:dyDescent="0.2">
      <c r="C126" s="116"/>
      <c r="D126" s="127"/>
      <c r="E126" s="121"/>
      <c r="I126" s="95"/>
      <c r="N126" s="128"/>
      <c r="O126" s="123"/>
      <c r="Q126" s="117"/>
      <c r="R126" s="117"/>
      <c r="S126" s="116"/>
      <c r="T126" s="116"/>
      <c r="AC126" s="116"/>
      <c r="AD126" s="116"/>
      <c r="AE126" s="116"/>
    </row>
    <row r="127" spans="3:31" x14ac:dyDescent="0.2">
      <c r="C127" s="116"/>
      <c r="D127" s="127"/>
      <c r="E127" s="121"/>
      <c r="I127" s="95"/>
      <c r="N127" s="128"/>
      <c r="O127" s="123"/>
      <c r="Q127" s="117"/>
      <c r="R127" s="117"/>
      <c r="S127" s="116"/>
      <c r="T127" s="116"/>
      <c r="AC127" s="116"/>
      <c r="AD127" s="116"/>
      <c r="AE127" s="116"/>
    </row>
    <row r="128" spans="3:31" x14ac:dyDescent="0.2">
      <c r="C128" s="116"/>
      <c r="D128" s="127"/>
      <c r="E128" s="121"/>
      <c r="I128" s="95"/>
      <c r="N128" s="128"/>
      <c r="O128" s="123"/>
      <c r="Q128" s="117"/>
      <c r="R128" s="117"/>
      <c r="S128" s="116"/>
      <c r="T128" s="116"/>
      <c r="AC128" s="116"/>
      <c r="AD128" s="116"/>
      <c r="AE128" s="116"/>
    </row>
    <row r="129" spans="3:31" x14ac:dyDescent="0.2">
      <c r="C129" s="116"/>
      <c r="D129" s="127"/>
      <c r="E129" s="121"/>
      <c r="I129" s="95"/>
      <c r="N129" s="128"/>
      <c r="O129" s="123"/>
      <c r="Q129" s="117"/>
      <c r="R129" s="117"/>
      <c r="S129" s="116"/>
      <c r="T129" s="116"/>
      <c r="AC129" s="116"/>
      <c r="AD129" s="116"/>
      <c r="AE129" s="116"/>
    </row>
    <row r="130" spans="3:31" x14ac:dyDescent="0.2">
      <c r="C130" s="116"/>
      <c r="D130" s="127"/>
      <c r="E130" s="121"/>
      <c r="I130" s="95"/>
      <c r="N130" s="128"/>
      <c r="O130" s="123"/>
      <c r="Q130" s="117"/>
      <c r="R130" s="117"/>
      <c r="S130" s="116"/>
      <c r="T130" s="116"/>
      <c r="AC130" s="116"/>
      <c r="AD130" s="116"/>
      <c r="AE130" s="116"/>
    </row>
    <row r="131" spans="3:31" x14ac:dyDescent="0.2">
      <c r="C131" s="116"/>
      <c r="D131" s="127"/>
      <c r="E131" s="121"/>
      <c r="I131" s="95"/>
      <c r="N131" s="128"/>
      <c r="O131" s="123"/>
      <c r="Q131" s="117"/>
      <c r="R131" s="117"/>
      <c r="S131" s="116"/>
      <c r="T131" s="116"/>
      <c r="AC131" s="116"/>
      <c r="AD131" s="116"/>
      <c r="AE131" s="116"/>
    </row>
    <row r="132" spans="3:31" x14ac:dyDescent="0.2">
      <c r="C132" s="116"/>
      <c r="D132" s="127"/>
      <c r="E132" s="121"/>
      <c r="I132" s="95"/>
      <c r="N132" s="128"/>
      <c r="O132" s="123"/>
      <c r="Q132" s="117"/>
      <c r="R132" s="117"/>
      <c r="S132" s="116"/>
      <c r="T132" s="116"/>
      <c r="AC132" s="116"/>
      <c r="AD132" s="116"/>
      <c r="AE132" s="116"/>
    </row>
    <row r="133" spans="3:31" x14ac:dyDescent="0.2">
      <c r="C133" s="116"/>
      <c r="D133" s="127"/>
      <c r="E133" s="121"/>
      <c r="I133" s="95"/>
      <c r="N133" s="128"/>
      <c r="O133" s="123"/>
      <c r="Q133" s="117"/>
      <c r="R133" s="117"/>
      <c r="S133" s="116"/>
      <c r="T133" s="116"/>
      <c r="AC133" s="116"/>
      <c r="AD133" s="116"/>
      <c r="AE133" s="116"/>
    </row>
    <row r="134" spans="3:31" x14ac:dyDescent="0.2">
      <c r="C134" s="116"/>
      <c r="D134" s="127"/>
      <c r="E134" s="121"/>
      <c r="I134" s="95"/>
      <c r="N134" s="128"/>
      <c r="O134" s="123"/>
      <c r="Q134" s="117"/>
      <c r="R134" s="117"/>
      <c r="S134" s="116"/>
      <c r="T134" s="116"/>
      <c r="AC134" s="116"/>
      <c r="AD134" s="116"/>
      <c r="AE134" s="116"/>
    </row>
    <row r="135" spans="3:31" x14ac:dyDescent="0.2">
      <c r="C135" s="116"/>
      <c r="D135" s="127"/>
      <c r="E135" s="121"/>
      <c r="I135" s="95"/>
      <c r="N135" s="128"/>
      <c r="O135" s="123"/>
      <c r="Q135" s="117"/>
      <c r="R135" s="117"/>
      <c r="S135" s="116"/>
      <c r="T135" s="116"/>
      <c r="AC135" s="116"/>
      <c r="AD135" s="116"/>
      <c r="AE135" s="116"/>
    </row>
    <row r="136" spans="3:31" x14ac:dyDescent="0.2">
      <c r="C136" s="116"/>
      <c r="D136" s="127"/>
      <c r="E136" s="121"/>
      <c r="I136" s="95"/>
      <c r="N136" s="95"/>
      <c r="O136" s="128"/>
      <c r="Q136" s="117"/>
      <c r="R136" s="117"/>
      <c r="S136" s="116"/>
      <c r="T136" s="116"/>
      <c r="AC136" s="116"/>
      <c r="AD136" s="116"/>
      <c r="AE136" s="116"/>
    </row>
    <row r="137" spans="3:31" x14ac:dyDescent="0.2">
      <c r="C137" s="116"/>
      <c r="D137" s="127"/>
      <c r="E137" s="121"/>
      <c r="I137" s="95"/>
      <c r="N137" s="95"/>
      <c r="O137" s="128"/>
      <c r="Q137" s="117"/>
      <c r="R137" s="117"/>
      <c r="S137" s="116"/>
      <c r="T137" s="116"/>
      <c r="AC137" s="116"/>
      <c r="AD137" s="116"/>
      <c r="AE137" s="116"/>
    </row>
    <row r="138" spans="3:31" x14ac:dyDescent="0.2">
      <c r="C138" s="116"/>
      <c r="D138" s="95"/>
      <c r="E138" s="127"/>
      <c r="H138" s="117"/>
      <c r="I138" s="95"/>
      <c r="M138" s="117"/>
      <c r="N138" s="95"/>
      <c r="R138" s="122"/>
      <c r="S138" s="116"/>
      <c r="T138" s="116"/>
      <c r="AC138" s="116"/>
      <c r="AD138" s="116"/>
      <c r="AE138" s="116"/>
    </row>
    <row r="139" spans="3:31" x14ac:dyDescent="0.2">
      <c r="C139" s="116"/>
      <c r="D139" s="95"/>
      <c r="E139" s="127"/>
      <c r="H139" s="117"/>
      <c r="I139" s="95"/>
      <c r="M139" s="117"/>
      <c r="N139" s="95"/>
      <c r="R139" s="122"/>
      <c r="S139" s="116"/>
      <c r="T139" s="116"/>
      <c r="AC139" s="116"/>
      <c r="AD139" s="116"/>
      <c r="AE139" s="116"/>
    </row>
    <row r="140" spans="3:31" x14ac:dyDescent="0.2">
      <c r="C140" s="116"/>
      <c r="D140" s="95"/>
      <c r="E140" s="127"/>
      <c r="H140" s="117"/>
      <c r="I140" s="95"/>
      <c r="M140" s="117"/>
      <c r="N140" s="95"/>
      <c r="R140" s="122"/>
      <c r="S140" s="116"/>
      <c r="T140" s="116"/>
      <c r="AC140" s="116"/>
      <c r="AD140" s="116"/>
      <c r="AE140" s="116"/>
    </row>
    <row r="141" spans="3:31" x14ac:dyDescent="0.2">
      <c r="C141" s="116"/>
      <c r="D141" s="95"/>
      <c r="E141" s="127"/>
      <c r="H141" s="117"/>
      <c r="I141" s="95"/>
      <c r="M141" s="117"/>
      <c r="N141" s="95"/>
      <c r="R141" s="122"/>
      <c r="S141" s="116"/>
      <c r="T141" s="116"/>
      <c r="AC141" s="116"/>
      <c r="AD141" s="116"/>
      <c r="AE141" s="116"/>
    </row>
    <row r="142" spans="3:31" x14ac:dyDescent="0.2">
      <c r="C142" s="116"/>
      <c r="D142" s="95"/>
      <c r="E142" s="127"/>
      <c r="H142" s="117"/>
      <c r="I142" s="95"/>
      <c r="M142" s="117"/>
      <c r="N142" s="95"/>
      <c r="R142" s="122"/>
      <c r="S142" s="123"/>
      <c r="T142" s="116"/>
      <c r="AE142" s="116"/>
    </row>
    <row r="143" spans="3:31" x14ac:dyDescent="0.2">
      <c r="C143" s="116"/>
      <c r="D143" s="95"/>
      <c r="E143" s="127"/>
      <c r="H143" s="117"/>
      <c r="I143" s="95"/>
      <c r="M143" s="117"/>
      <c r="N143" s="95"/>
      <c r="R143" s="122"/>
      <c r="S143" s="123"/>
      <c r="T143" s="116"/>
      <c r="AE143" s="116"/>
    </row>
  </sheetData>
  <pageMargins left="0.25" right="0.25" top="0.75" bottom="0.75" header="0.3" footer="0.3"/>
  <pageSetup paperSize="5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Nitrogen</vt:lpstr>
      <vt:lpstr>Phosphorus</vt:lpstr>
      <vt:lpstr>Sediment</vt:lpstr>
      <vt:lpstr>charts for exec sum</vt:lpstr>
      <vt:lpstr>IndicatorLoads-Goals_031015</vt:lpstr>
    </vt:vector>
  </TitlesOfParts>
  <Company>U.S. 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Nsylvest</dc:creator>
  <cp:lastModifiedBy>Gundersen, Jennifer</cp:lastModifiedBy>
  <cp:lastPrinted>2015-03-20T15:54:02Z</cp:lastPrinted>
  <dcterms:created xsi:type="dcterms:W3CDTF">2011-03-18T13:56:45Z</dcterms:created>
  <dcterms:modified xsi:type="dcterms:W3CDTF">2015-03-20T18:27:35Z</dcterms:modified>
</cp:coreProperties>
</file>