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drawings/drawing3.xml" ContentType="application/vnd.openxmlformats-officedocument.drawingml.chartshapes+xml"/>
  <Override PartName="/xl/charts/chart4.xml" ContentType="application/vnd.openxmlformats-officedocument.drawingml.chart+xml"/>
  <Override PartName="/xl/drawings/drawing4.xml" ContentType="application/vnd.openxmlformats-officedocument.drawingml.chartshapes+xml"/>
  <Override PartName="/xl/charts/chart5.xml" ContentType="application/vnd.openxmlformats-officedocument.drawingml.chart+xml"/>
  <Override PartName="/xl/drawings/drawing5.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nsylvest\Desktop\"/>
    </mc:Choice>
  </mc:AlternateContent>
  <bookViews>
    <workbookView xWindow="2220" yWindow="1092" windowWidth="7332" windowHeight="7932"/>
  </bookViews>
  <sheets>
    <sheet name="EO &amp; Indicator Reporting" sheetId="2" r:id="rId1"/>
    <sheet name="2013 Update" sheetId="4" r:id="rId2"/>
    <sheet name="Existing - missed in baseline" sheetId="5" r:id="rId3"/>
    <sheet name="No new access in 2013" sheetId="6" r:id="rId4"/>
    <sheet name="MD 2013 Potential Sites" sheetId="7" r:id="rId5"/>
    <sheet name="VA 2013 Potential Sites" sheetId="8" r:id="rId6"/>
    <sheet name="PA Potential Sites " sheetId="9" r:id="rId7"/>
    <sheet name="Historic C2K Data" sheetId="3" r:id="rId8"/>
  </sheets>
  <externalReferences>
    <externalReference r:id="rId9"/>
  </externalReferences>
  <definedNames>
    <definedName name="_xlnm.Print_Area" localSheetId="4">'MD 2013 Potential Sites'!$A$1:$P$1</definedName>
    <definedName name="_xlnm.Print_Titles" localSheetId="1">'2013 Update'!$1:$2</definedName>
    <definedName name="_xlnm.Print_Titles" localSheetId="4">'MD 2013 Potential Sites'!$1:$1</definedName>
  </definedNames>
  <calcPr calcId="152511"/>
</workbook>
</file>

<file path=xl/calcChain.xml><?xml version="1.0" encoding="utf-8"?>
<calcChain xmlns="http://schemas.openxmlformats.org/spreadsheetml/2006/main">
  <c r="C3" i="2" l="1"/>
  <c r="C4" i="2" l="1"/>
  <c r="C5" i="2" s="1"/>
  <c r="C6" i="2" s="1"/>
  <c r="D3" i="2"/>
  <c r="D4" i="2" s="1"/>
  <c r="D5" i="2" s="1"/>
  <c r="D6" i="2" s="1"/>
  <c r="G3" i="2"/>
  <c r="G4" i="2" s="1"/>
  <c r="G5" i="2" s="1"/>
  <c r="G6" i="2" s="1"/>
  <c r="B4" i="2"/>
  <c r="B5" i="2" s="1"/>
  <c r="B6" i="2" s="1"/>
  <c r="E4" i="2"/>
  <c r="E5" i="2" s="1"/>
  <c r="F4" i="2"/>
  <c r="F5" i="2" s="1"/>
  <c r="H4" i="2"/>
  <c r="H5" i="2" s="1"/>
  <c r="L19" i="2"/>
  <c r="F13" i="3"/>
  <c r="G13" i="3" s="1"/>
  <c r="F12" i="3"/>
  <c r="G12" i="3"/>
  <c r="F11" i="3"/>
  <c r="G11" i="3" s="1"/>
  <c r="F10" i="3"/>
  <c r="G10" i="3"/>
  <c r="F9" i="3"/>
  <c r="G9" i="3" s="1"/>
  <c r="F8" i="3"/>
  <c r="G8" i="3" s="1"/>
  <c r="K4" i="3"/>
  <c r="K5" i="3"/>
  <c r="K6" i="3"/>
  <c r="K7" i="3"/>
  <c r="K8" i="3"/>
  <c r="K9" i="3"/>
  <c r="K10" i="3"/>
  <c r="O10" i="3" s="1"/>
  <c r="K11" i="3"/>
  <c r="K12" i="3"/>
  <c r="K13" i="3"/>
  <c r="L4" i="3"/>
  <c r="L5" i="3"/>
  <c r="L6" i="3"/>
  <c r="L7" i="3"/>
  <c r="L8" i="3"/>
  <c r="L9" i="3"/>
  <c r="L10" i="3"/>
  <c r="L11" i="3"/>
  <c r="L12" i="3"/>
  <c r="L13" i="3"/>
  <c r="M4" i="3"/>
  <c r="M5" i="3"/>
  <c r="M6" i="3"/>
  <c r="M7" i="3"/>
  <c r="M8" i="3"/>
  <c r="M9" i="3"/>
  <c r="M10" i="3"/>
  <c r="M11" i="3"/>
  <c r="M12" i="3"/>
  <c r="M13" i="3"/>
  <c r="M14" i="3"/>
  <c r="N4" i="3"/>
  <c r="N5" i="3"/>
  <c r="N6" i="3"/>
  <c r="N7" i="3"/>
  <c r="N8" i="3"/>
  <c r="N9" i="3"/>
  <c r="N10" i="3"/>
  <c r="N11" i="3"/>
  <c r="O11" i="3" s="1"/>
  <c r="N12" i="3"/>
  <c r="N13" i="3"/>
  <c r="O6" i="3"/>
  <c r="I8" i="2"/>
  <c r="I9" i="2"/>
  <c r="I10" i="2"/>
  <c r="I11" i="2"/>
  <c r="I12" i="2"/>
  <c r="I13" i="2"/>
  <c r="I14" i="2"/>
  <c r="I15" i="2"/>
  <c r="I16" i="2"/>
  <c r="I17" i="2"/>
  <c r="I18" i="2"/>
  <c r="F46" i="3"/>
  <c r="G46" i="3" s="1"/>
  <c r="B79" i="3" s="1"/>
  <c r="F45" i="3"/>
  <c r="G45" i="3"/>
  <c r="B78" i="3"/>
  <c r="F44" i="3"/>
  <c r="G44" i="3"/>
  <c r="B77" i="3"/>
  <c r="F43" i="3"/>
  <c r="G43" i="3" s="1"/>
  <c r="B76" i="3" s="1"/>
  <c r="F42" i="3"/>
  <c r="G42" i="3"/>
  <c r="B75" i="3" s="1"/>
  <c r="B74" i="3"/>
  <c r="B73" i="3"/>
  <c r="B72" i="3"/>
  <c r="J24" i="3"/>
  <c r="B71" i="3"/>
  <c r="J23" i="3"/>
  <c r="B70" i="3" s="1"/>
  <c r="F47" i="3"/>
  <c r="G47" i="3"/>
  <c r="I45" i="3"/>
  <c r="I33" i="3"/>
  <c r="I32" i="3"/>
  <c r="I31" i="3"/>
  <c r="D30" i="3"/>
  <c r="I30" i="3" s="1"/>
  <c r="I29" i="3"/>
  <c r="I28" i="3"/>
  <c r="N14" i="3" l="1"/>
  <c r="L14" i="3"/>
  <c r="O12" i="3"/>
  <c r="O8" i="3"/>
  <c r="K14" i="3"/>
  <c r="O13" i="3"/>
  <c r="O9" i="3"/>
  <c r="O5" i="3"/>
  <c r="I6" i="2"/>
  <c r="O14" i="3"/>
  <c r="I5" i="2"/>
  <c r="K5" i="2" s="1"/>
  <c r="O7" i="3"/>
  <c r="I4" i="2"/>
  <c r="I3" i="2"/>
  <c r="J3" i="2" s="1"/>
  <c r="J4" i="2" s="1"/>
  <c r="J5" i="2" s="1"/>
  <c r="J6" i="2" s="1"/>
  <c r="J7" i="2" s="1"/>
  <c r="J8" i="2" s="1"/>
  <c r="J9" i="2" s="1"/>
  <c r="J10" i="2" s="1"/>
  <c r="J11" i="2" s="1"/>
  <c r="J12" i="2" s="1"/>
  <c r="J13" i="2" s="1"/>
  <c r="J14" i="2" s="1"/>
  <c r="J15" i="2" s="1"/>
  <c r="J16" i="2" s="1"/>
  <c r="J17" i="2" s="1"/>
  <c r="J18" i="2" s="1"/>
  <c r="O4" i="3"/>
  <c r="K4" i="2" l="1"/>
  <c r="M6" i="2" s="1"/>
  <c r="M5" i="2" l="1"/>
  <c r="M4" i="2"/>
</calcChain>
</file>

<file path=xl/sharedStrings.xml><?xml version="1.0" encoding="utf-8"?>
<sst xmlns="http://schemas.openxmlformats.org/spreadsheetml/2006/main" count="2834" uniqueCount="952">
  <si>
    <t>Public Access Sites in Bay Basin (cumulative)</t>
  </si>
  <si>
    <t>Year</t>
  </si>
  <si>
    <t>MD</t>
  </si>
  <si>
    <t>PA</t>
  </si>
  <si>
    <t>VA</t>
  </si>
  <si>
    <t>DC</t>
  </si>
  <si>
    <t>Total</t>
  </si>
  <si>
    <t>% goal achieved</t>
  </si>
  <si>
    <t>Contact:  Amy Handen and Heather Bennett, NPS</t>
  </si>
  <si>
    <t xml:space="preserve">VA contact:Danette Poole, Danette.Poole@dcr.virginia.gov </t>
  </si>
  <si>
    <t>updated 02/24/11</t>
  </si>
  <si>
    <t>PA contact: Jackie Kramer, jakramer@state.pa.us</t>
  </si>
  <si>
    <t>file name:  pubacces.xls</t>
    <phoneticPr fontId="0" type="noConversion"/>
  </si>
  <si>
    <t>MD contact: Lisa Gutierrez, lgutierrez@dnr.state.md.us</t>
  </si>
  <si>
    <t>DC contact: Diane Davis, diane.davis2@dc.gov</t>
  </si>
  <si>
    <t>goal:  805 by 2010</t>
  </si>
  <si>
    <t>amount since 2000</t>
  </si>
  <si>
    <t>Note: There were no additional sites in VA and DC.</t>
  </si>
  <si>
    <t>Designated Water Trails in Bay Basin (cumulative)</t>
  </si>
  <si>
    <t>NY</t>
  </si>
  <si>
    <t>WV</t>
  </si>
  <si>
    <t>DE</t>
  </si>
  <si>
    <t>Source: Danette Poole, Danette.Poole@dcr.virginia.gov</t>
  </si>
  <si>
    <t>Contact:  Amy Handen, NPS</t>
    <phoneticPr fontId="0" type="noConversion"/>
  </si>
  <si>
    <t>GOAL:  792.5 by 2005</t>
  </si>
  <si>
    <t>* Did not collect 2010 water trail data since goal had been met</t>
  </si>
  <si>
    <t>* PA 2007 data revised due to measuring technique</t>
  </si>
  <si>
    <t>Gateways Designated (cumulative)</t>
  </si>
  <si>
    <t>goal:30 by 2003</t>
  </si>
  <si>
    <t>Source:  National Park Service Chesapeake Bay Gateways Network</t>
  </si>
  <si>
    <t>file name: gateways.xls</t>
  </si>
  <si>
    <t>Contact:  Cindy Chance, NPS</t>
  </si>
  <si>
    <t>year</t>
  </si>
  <si>
    <t>annual designations</t>
  </si>
  <si>
    <t>cumulative</t>
  </si>
  <si>
    <t>Updated: Cindy Chance February 2011</t>
  </si>
  <si>
    <t>PUBLIC ACCESS INDEX</t>
  </si>
  <si>
    <t>Source: Chesapeake Bay Program</t>
  </si>
  <si>
    <t>Contact: Amy Handen and Heather Bennett, NPS</t>
  </si>
  <si>
    <t>file name:  public access index.xls</t>
  </si>
  <si>
    <t>Projected Milestone*</t>
  </si>
  <si>
    <t>EO Public Access Site Development in the Chesapeake Bay Watershed</t>
  </si>
  <si>
    <t>Baseline</t>
  </si>
  <si>
    <t>New Public Access Sites Per Year</t>
  </si>
  <si>
    <t>Average</t>
  </si>
  <si>
    <t># New Sites</t>
  </si>
  <si>
    <t>NA</t>
  </si>
  <si>
    <t>Milestone*</t>
  </si>
  <si>
    <t>Goal:</t>
  </si>
  <si>
    <t>Cumulative Total</t>
  </si>
  <si>
    <t xml:space="preserve">*    Milestones are  simply intended establish a system for tracking progress relative to regular increments of the EO goal of developing 300 new public access sites by 2025 – i.e. 20 additional sites per year.  These milestones are intended to show progress towards the goal, and are not meant to be a target themselves.  Based on the opportunistic nature of public access site development, the lack of dependable funding for access projects, and the trends of public access development from the past decade, it is anticipated that some years will be below the average and some years above.  States have not been assigned allocations related to the development of public access sites in support of the intended EO outcome of creating an additional 300 sites throughout the watershed.  </t>
  </si>
  <si>
    <t>NOTES: Public Access Baseline &amp; 2011 Update</t>
  </si>
  <si>
    <t xml:space="preserve">The Strategy for Protecting and Restoring the Chesapeake Bay Watershed set a baseline of 761 existing public access sites for tracking progress toward the goal of adding 300 new public access sites by 2025.  As a result of an in-depth inventory conducted for the Chesapeake Bay Watershed Public Access Plan and the expansion of tracking to include public access in NY, DE, and WV, this baseline needed to be updated.
(Chesapeake Bay Program indicator reporting deadlines for the 2011 update were set for before the completion Chesapeake Bay Watershed Public Access Plan.  As such, for 2011 reporting efforts public access data from the draft plan was utilized.)  
As indicated in the draft Chesapeake Bay Watershed Public Access Plan, a total of 1,144 existing public access sites were identified as providing access to the Chesapeake Bay and its streams (fifth-order and higher) as of September 2011. Specifically, there were 6 existing public access sites in Delaware, 578 in Maryland, 26 in New York, 180 in Pennsylvania, 287 in Virginia, 44 in West Virginia, and 23 in Washington, D.C. The dates of site development were not collected during this extensive inventory. As a result, the number of new public access sites developed in the federal fiscal year (FY) 2011—the first year of tracking toward the goal of 300 new sites—is unknown. These sites are included within the list of 1,144 existing public access sites created in September 2011.
However, the number of new sites in FY 2011 must be estimated in order to revise the tracking baseline for the coming years. The Public Access Action Team developed the following strategy for this estimation:
As a part of the Chesapeake 2000 commitment, Maryland, Pennsylvania, Virginia, and Washington, D.C., reported the number of new public access sites developed within their jurisdictions each year between the years 2001 to 2010. On average, 15 sites were added each year in the portion of the watershed within these jurisdictions.  Specifically, an average six sites were added per year in Maryland, three in Pennsylvania, five in Virginia, and one in Washington, DC.  This tracking effort and the Chesapeake Bay Watershed Public Access Plan use these averages to represent the number of public access sites developed in FY 2011. Using this method, a new Executive Order baseline of 1129 sites was identified.  
Some existing sites managed by local governments have still likely escaped the heightened documentation process that took place during the development of this plan. As these sites are identified in the future, they will be added to the inventory as previously existing sites. This will increase the baseline from which additional new access sites are tracked.
</t>
  </si>
  <si>
    <t>NOTES: 2012 Update &amp; Baseline Revisions</t>
  </si>
  <si>
    <t>During a public review of the draft Chesapeake Bay Watershed Public Access Plan, six additional existing public access sites were identified (three in Pennsylvania, three in Virginia).   These six sites were added to the draft total of 1,144 for a total of 1,150 existing public access sites in the final Chesapeake Bay Watershed Public Access Plan.  Additionally, during the 2012 update process that was completed following the finalization of the Chesapeake Bay Watershed Public Access Plan, two additional existing sites were identified in New York and one additional existing site was identified in Virginia.
In accordance with methods described in the 2011, the baseline for Chesapeake Bay Program public access indicator was amended for the 2012 updated to include the four existing sites in Virginia, the three existing sites in Pennsylvania, and the two existing sites in New York.  These revisions increase the public access indicator baseline from the previously reported 1,129 sites to 1,138 sites.  No modifications were made to the number of sites (15) that were indicated as having been developed in 2011, however, as a result of the changes to the baseline, the total number of sites in Virginia, Pennsylvania, and New York increased and the cumulative total number of sites that existed watershed-wide in 2011 increased from 1,144 to 1,153.
To capture information on all public access sites that had been developed since the completion of the Chesapeake Bay Watershed Public Access Plan, the 2012 update includes all public access sites that meet the established definitions and geographic scope that were opened to the public between October 1 of 2011 through December 31 of 2012.</t>
  </si>
  <si>
    <t xml:space="preserve">For additional information on these efforts, please refer to:
     -   the Chesapeake Bay Watershed Public Access Plan available at: http://www.baygateways.net/PublicAccess/ 
     -   the Analysis and Methods Documentation available at: http://www.chesapeakebay.net/indicators/indicator/public_access </t>
  </si>
  <si>
    <t>.</t>
  </si>
  <si>
    <t>NOTES: 2013 Update &amp; Baseline Revisions</t>
  </si>
  <si>
    <t xml:space="preserve">Data on public access site was collected for the 2013 calendar year. During a data collection one additional existing public access site was identified in PA. In accordance with methods described in the 2011, the baseline for Chesapeake Bay Program public access indicator was amended for  2013 updated to include the existing sites in Pennsylvania.  These revisions increase the public access indicator baseline to 1,139 sites.  
</t>
  </si>
  <si>
    <t>#</t>
  </si>
  <si>
    <t>Site ID</t>
  </si>
  <si>
    <t>Site Name</t>
  </si>
  <si>
    <t>Water Body</t>
  </si>
  <si>
    <t>County</t>
  </si>
  <si>
    <t>State</t>
  </si>
  <si>
    <t>Current Ownership</t>
  </si>
  <si>
    <t>Existing Activities</t>
  </si>
  <si>
    <t xml:space="preserve">Brief Site Description </t>
  </si>
  <si>
    <t>Relationship to Existing Trails</t>
  </si>
  <si>
    <t xml:space="preserve">Information Source </t>
  </si>
  <si>
    <t>Open to the Public in:</t>
  </si>
  <si>
    <t>Latitude</t>
  </si>
  <si>
    <t>Longitude</t>
  </si>
  <si>
    <t>Universal Accessibility</t>
  </si>
  <si>
    <t>Restroom</t>
  </si>
  <si>
    <t>Parking</t>
  </si>
  <si>
    <t>Additional Comments</t>
  </si>
  <si>
    <t>Boat</t>
  </si>
  <si>
    <t>Fish</t>
  </si>
  <si>
    <t>Swim</t>
  </si>
  <si>
    <t>View</t>
  </si>
  <si>
    <t>CAJO</t>
  </si>
  <si>
    <t>STSP</t>
  </si>
  <si>
    <t>POHE</t>
  </si>
  <si>
    <t xml:space="preserve">Month </t>
  </si>
  <si>
    <t>North Bend Access</t>
  </si>
  <si>
    <t>West Branch of the Susquehanna River</t>
  </si>
  <si>
    <t>Clinton</t>
  </si>
  <si>
    <t>State Government</t>
  </si>
  <si>
    <t>YES</t>
  </si>
  <si>
    <t>NO</t>
  </si>
  <si>
    <t>Site provides a concrete launch ramp for motorized boats and paddlecraft and provides fishing access.</t>
  </si>
  <si>
    <t>Scott Bollinger PFBC</t>
  </si>
  <si>
    <t>February</t>
  </si>
  <si>
    <t>YES, this site has ADA accessible parking spaces and an ADA accessible trail from the parking area to the ramp.</t>
  </si>
  <si>
    <t>A gravel parking area exists for approximately 10 vehicles.</t>
  </si>
  <si>
    <t>Site was recently improved to include mototrboat access.  Previously it was only used for paddlecraft access and fishing.  This site should replace the other 2 existing points shown at this location on the access map.</t>
  </si>
  <si>
    <t>Crary Park Access</t>
  </si>
  <si>
    <t>North Branch of the Susquehanna River</t>
  </si>
  <si>
    <t>Luzerne</t>
  </si>
  <si>
    <t>Local Government</t>
  </si>
  <si>
    <t>Site provides a concrete launch ramp for motorized boats and paddlecraft and provides fishing access and access to walking trails.</t>
  </si>
  <si>
    <t>August</t>
  </si>
  <si>
    <t>YES, this site has ADA accessible parking spaces and an ADA accessible trail from the parking area to the ramp and the boat docks.</t>
  </si>
  <si>
    <t>A gravel parking area exists for approximately 20 vehicles.</t>
  </si>
  <si>
    <t>This is a new access area.  This site should replace the other existing point shown at this location on the access map.</t>
  </si>
  <si>
    <t>Isle of Que Access</t>
  </si>
  <si>
    <t>Susquehanna River</t>
  </si>
  <si>
    <t>Snyder</t>
  </si>
  <si>
    <t>November</t>
  </si>
  <si>
    <t>YES, this site has ADA accessible parking spaces.</t>
  </si>
  <si>
    <t>Paved parking for approximately 10 vehicles and 7 vehicles with trailers.</t>
  </si>
  <si>
    <t xml:space="preserve">This site was recently improved to provide motorboat access.  Previously it was only used for paddlecraft access and fishing.  </t>
  </si>
  <si>
    <t>Little Juniata-1.440 rt</t>
  </si>
  <si>
    <t>Little Juniata River</t>
  </si>
  <si>
    <t>Huntingdon</t>
  </si>
  <si>
    <t>Site provides bank fishing opportunities.</t>
  </si>
  <si>
    <t>April</t>
  </si>
  <si>
    <t>Parking for up to five vehicles.</t>
  </si>
  <si>
    <t>Easement provides public fishing access to the Catch and Release special regulations section of the Little Juniata River.</t>
  </si>
  <si>
    <t>Little Juniata-2.544 lt,rt</t>
  </si>
  <si>
    <t>September</t>
  </si>
  <si>
    <t>Quittie Creek Naturea Park</t>
  </si>
  <si>
    <t>Quittie Creek (Swatera trib)</t>
  </si>
  <si>
    <t>Lebanon</t>
  </si>
  <si>
    <t>Annville Township</t>
  </si>
  <si>
    <t>no</t>
  </si>
  <si>
    <t xml:space="preserve">yes  </t>
  </si>
  <si>
    <t>12 acre acquisition adjacent to the existing Quittie Creek Nature Park for park expansion and riparian buffer protection</t>
  </si>
  <si>
    <t>Mike Piaskowski</t>
  </si>
  <si>
    <t>Irvona Borough</t>
  </si>
  <si>
    <t>Witmer Run</t>
  </si>
  <si>
    <t>Clearfield</t>
  </si>
  <si>
    <t xml:space="preserve">Yes  </t>
  </si>
  <si>
    <t>yes</t>
  </si>
  <si>
    <t>Acquisition of 11 acres along Witmer Run for recreation and open space</t>
  </si>
  <si>
    <t>Millersburg Borough Riverfront Park</t>
  </si>
  <si>
    <t>Susquehanna Main Stem</t>
  </si>
  <si>
    <t>Dauphin</t>
  </si>
  <si>
    <t>Millersburg Borough</t>
  </si>
  <si>
    <t>Community Park with walking trails</t>
  </si>
  <si>
    <t>Yes</t>
  </si>
  <si>
    <t>Occoquan ADA Kayak Public Access</t>
  </si>
  <si>
    <t>Occoquan River</t>
  </si>
  <si>
    <t>Prince William CO</t>
  </si>
  <si>
    <t>Local</t>
  </si>
  <si>
    <t>Canoe/Kayak</t>
  </si>
  <si>
    <t>No</t>
  </si>
  <si>
    <t>Site located off Poplar Road</t>
  </si>
  <si>
    <t>MRC JPA</t>
  </si>
  <si>
    <t>May</t>
  </si>
  <si>
    <t xml:space="preserve">Great Bridge Lock Park  </t>
  </si>
  <si>
    <t>S Branch Elizabeth River</t>
  </si>
  <si>
    <t>City of Chesapeake</t>
  </si>
  <si>
    <r>
      <t xml:space="preserve">New ADA canoe launch addition to the existing public access - </t>
    </r>
    <r>
      <rPr>
        <b/>
        <sz val="11"/>
        <color indexed="8"/>
        <rFont val="Calibri"/>
        <family val="2"/>
        <scheme val="minor"/>
      </rPr>
      <t>already on your viewer</t>
    </r>
  </si>
  <si>
    <t xml:space="preserve">Yes </t>
  </si>
  <si>
    <t>December</t>
  </si>
  <si>
    <t>Perrin Warf</t>
  </si>
  <si>
    <t>Perrin River</t>
  </si>
  <si>
    <t>Gloucester</t>
  </si>
  <si>
    <t>Boat ramp/Pier</t>
  </si>
  <si>
    <t>This site is for commercial fishing too</t>
  </si>
  <si>
    <t>Chapel Island</t>
  </si>
  <si>
    <t>James</t>
  </si>
  <si>
    <t>Richmond City</t>
  </si>
  <si>
    <t>local</t>
  </si>
  <si>
    <t>Boat ramp</t>
  </si>
  <si>
    <t>hardened surface boat launch</t>
  </si>
  <si>
    <t>City website</t>
  </si>
  <si>
    <t>Sept</t>
  </si>
  <si>
    <t>Caledon State Park</t>
  </si>
  <si>
    <t>Potomac</t>
  </si>
  <si>
    <t>Westmorland</t>
  </si>
  <si>
    <t>Soft launch hand carry water to land with primitive camping sites</t>
  </si>
  <si>
    <t>NPS</t>
  </si>
  <si>
    <t>Powhatan State Park</t>
  </si>
  <si>
    <t>James River</t>
  </si>
  <si>
    <t>Powhatan</t>
  </si>
  <si>
    <t>small water craft, canoes and kayaks</t>
  </si>
  <si>
    <t>State Park</t>
  </si>
  <si>
    <t>January</t>
  </si>
  <si>
    <t>Lawrence Lewis Jr. Park</t>
  </si>
  <si>
    <t>Charles City</t>
  </si>
  <si>
    <r>
      <t>Added new boat ramp -</t>
    </r>
    <r>
      <rPr>
        <b/>
        <sz val="11"/>
        <color indexed="8"/>
        <rFont val="Calibri"/>
        <family val="2"/>
        <scheme val="minor"/>
      </rPr>
      <t>on Viewer</t>
    </r>
  </si>
  <si>
    <t xml:space="preserve">No </t>
  </si>
  <si>
    <t xml:space="preserve">May </t>
  </si>
  <si>
    <t xml:space="preserve">Mill Creek at Fort Monroe </t>
  </si>
  <si>
    <t>Hampton</t>
  </si>
  <si>
    <t>Federal</t>
  </si>
  <si>
    <t>New ADA canoe launch addition to the existing public access - already on your viewer</t>
  </si>
  <si>
    <t>June</t>
  </si>
  <si>
    <t>George Washington's Birth Place</t>
  </si>
  <si>
    <t>Richmond CO</t>
  </si>
  <si>
    <t>New Launch from Beach at National Monument</t>
  </si>
  <si>
    <t>July</t>
  </si>
  <si>
    <t>Eco-Discovery Park</t>
  </si>
  <si>
    <t>James City CO</t>
  </si>
  <si>
    <t>More access opened this year, Bank Fishing area developed</t>
  </si>
  <si>
    <t>River Edge Park</t>
  </si>
  <si>
    <t>James RIver</t>
  </si>
  <si>
    <t>Amherst</t>
  </si>
  <si>
    <t>On NPS viewer - this is an update</t>
  </si>
  <si>
    <t>web</t>
  </si>
  <si>
    <t>March</t>
  </si>
  <si>
    <t>Tucker Park</t>
  </si>
  <si>
    <t>Goochland CO</t>
  </si>
  <si>
    <t>Bank Fishing allowed</t>
  </si>
  <si>
    <t>Sharon Park</t>
  </si>
  <si>
    <t>Cowpasture</t>
  </si>
  <si>
    <t>Alleghany</t>
  </si>
  <si>
    <t>Old Mill Park</t>
  </si>
  <si>
    <t xml:space="preserve">Local </t>
  </si>
  <si>
    <t>New soft launch added at exising park</t>
  </si>
  <si>
    <t>October</t>
  </si>
  <si>
    <t>Gala</t>
  </si>
  <si>
    <t>Botetourt CO</t>
  </si>
  <si>
    <t>Concord Pond Access Area</t>
  </si>
  <si>
    <t>Directly to Deep Creek, Indirectly to the Nanticoke River</t>
  </si>
  <si>
    <t>Sussex County</t>
  </si>
  <si>
    <t>State Division of Fish and Wildlife</t>
  </si>
  <si>
    <t>Yes-kayak/canoe only</t>
  </si>
  <si>
    <t>The site has an open shoreline suitable for launching paddle craft or bank fishing.  Unimproved parking is available.  Although the site is unofficially open and the public is permitted to use it, the site is not being advertised.  Once money is available, the Division would like to make improvements to site before actively promoting the site.</t>
  </si>
  <si>
    <t>Michael Krumrine GIS Coordinator Delaware State Parks 302-739-9243 or michael.krumrine@state.de.us</t>
  </si>
  <si>
    <t>No, but future improvments to the site will include accessible parking, access trail, and launch</t>
  </si>
  <si>
    <t>Unimproved stone parking area along the road</t>
  </si>
  <si>
    <t xml:space="preserve">West Branch Owego Creek </t>
  </si>
  <si>
    <t xml:space="preserve">Owego Creek </t>
  </si>
  <si>
    <t>Tompkins County</t>
  </si>
  <si>
    <t xml:space="preserve">DEC </t>
  </si>
  <si>
    <t xml:space="preserve">Allows for continous public access from route 79 bridge downstream to exsisting, formally landlocked PFR to the south. Parking is already available at the NYSDOT snow plow turn-arround on the north side of route 79 which borders the newly aquired 12.4 acre parcel of state land along the  West Branch Owego Creek. </t>
  </si>
  <si>
    <t xml:space="preserve">Parking is available at the NYSDOT snow plow turn-arround on the north side of route 79 </t>
  </si>
  <si>
    <t xml:space="preserve">Chenango River Car-top Access </t>
  </si>
  <si>
    <t xml:space="preserve">Chenango River </t>
  </si>
  <si>
    <t>Broome County</t>
  </si>
  <si>
    <t>DEC and DOT worked together to place gravel in the rutted, dirt drive that leads to the river’s edge. Broome County, which maintains a Park-and-Ride commuter lot at the site has agreed to take care of all routine garbage pick-up and mowing along the improved gravel drive and river bank. DEC has placed a standard Fisherman Access sign at the parking lot to advertise the site to the angling and boating public.</t>
  </si>
  <si>
    <t>Park-and-Ride commuter lot at the site</t>
  </si>
  <si>
    <t xml:space="preserve">Nanticoke Creek Fisherman Parking Lots </t>
  </si>
  <si>
    <t xml:space="preserve">Nanticoke Creek </t>
  </si>
  <si>
    <t>Two parking areas associated with PFR on Nanticoke Creek were constructed in May 2013. Both sites are located north of the Village of Maine – with one located on State Route 26 and the other on Ames Cross Road.</t>
  </si>
  <si>
    <t>Accokeek Foundation Soft Launch &amp; Fishing Pier</t>
  </si>
  <si>
    <t>Potomac River</t>
  </si>
  <si>
    <t>Prince Georges</t>
  </si>
  <si>
    <t>Maryland</t>
  </si>
  <si>
    <t>NGO - Accokeek Foundation</t>
  </si>
  <si>
    <t>lgutierrez@dnr.state.md.us</t>
  </si>
  <si>
    <t xml:space="preserve"> 38°41'46.83"N</t>
  </si>
  <si>
    <t xml:space="preserve"> 77° 3'57.78"W</t>
  </si>
  <si>
    <t>Unknown</t>
  </si>
  <si>
    <t>Gravel lot</t>
  </si>
  <si>
    <t>Accokeek Foundation Boat Dock</t>
  </si>
  <si>
    <t>Floating soft launch added to an existing transient boat dock</t>
  </si>
  <si>
    <t xml:space="preserve"> 38°41'42.91"N</t>
  </si>
  <si>
    <t xml:space="preserve"> 77° 4'10.44"W</t>
  </si>
  <si>
    <t>Centerville Wharf Soft Launch</t>
  </si>
  <si>
    <t>Corsica River</t>
  </si>
  <si>
    <t>Queen Anne's</t>
  </si>
  <si>
    <t>Queen Anne's Co.</t>
  </si>
  <si>
    <t>Floating soft launch added to an existing pier</t>
  </si>
  <si>
    <t xml:space="preserve"> 39° 3'17.46"N</t>
  </si>
  <si>
    <t xml:space="preserve"> 76° 4'26.41"W</t>
  </si>
  <si>
    <t>Paved lot</t>
  </si>
  <si>
    <t>Black Rock Mill Soft Launch</t>
  </si>
  <si>
    <t>Great Seneca Creek</t>
  </si>
  <si>
    <t>Montgomery</t>
  </si>
  <si>
    <t>Maryland DNR Park Service</t>
  </si>
  <si>
    <t>New access - natural shoreline</t>
  </si>
  <si>
    <t xml:space="preserve"> 39° 7'38.19"N</t>
  </si>
  <si>
    <t xml:space="preserve"> 77°18'52.04"W</t>
  </si>
  <si>
    <t>Seneca Creek Soft Launch (at Rt. 28)</t>
  </si>
  <si>
    <t>Seneca Creek</t>
  </si>
  <si>
    <t xml:space="preserve"> 39° 7'41.24"N</t>
  </si>
  <si>
    <t xml:space="preserve"> 77°20'7.83"W</t>
  </si>
  <si>
    <t>Riffle Ford Road Creek Access</t>
  </si>
  <si>
    <t>Great Seneca Creek / Long Draught Branch</t>
  </si>
  <si>
    <t xml:space="preserve">39°7'58.102"N </t>
  </si>
  <si>
    <t>77°16'4.496"W</t>
  </si>
  <si>
    <t>Road shoulder</t>
  </si>
  <si>
    <t>Bladensburg Waterfront</t>
  </si>
  <si>
    <t>Anacostia River</t>
  </si>
  <si>
    <t>MNCPPC</t>
  </si>
  <si>
    <t>Floating soft launch added to existing pier - ADA accessible</t>
  </si>
  <si>
    <t>We did not have the exact GPS location of the new soft launch as of this time.</t>
  </si>
  <si>
    <t>Jack Creek Park</t>
  </si>
  <si>
    <t>Chesapeake Bay</t>
  </si>
  <si>
    <t>Anne Arundel</t>
  </si>
  <si>
    <t>Anne Arundel Co.</t>
  </si>
  <si>
    <t xml:space="preserve">38°50'32.197"N </t>
  </si>
  <si>
    <t>76°29'30.55"W</t>
  </si>
  <si>
    <t>Primitive/limited</t>
  </si>
  <si>
    <t>Friendship Landing Soft Launch</t>
  </si>
  <si>
    <t>Nanjemoy Creek</t>
  </si>
  <si>
    <t>Charles</t>
  </si>
  <si>
    <t>Charles Co.</t>
  </si>
  <si>
    <t>Floating soft launch along shoreline</t>
  </si>
  <si>
    <t xml:space="preserve"> 38°27'14.81"N</t>
  </si>
  <si>
    <t xml:space="preserve"> 77° 9'1.17"W</t>
  </si>
  <si>
    <t>Seasonal</t>
  </si>
  <si>
    <t>Potential Activities</t>
  </si>
  <si>
    <t xml:space="preserve">Suggestion Source </t>
  </si>
  <si>
    <t>Little Juniata-2.373 lt</t>
  </si>
  <si>
    <t>Site provides bank fishing opportunities and an ADA accessible fishing pier.</t>
  </si>
  <si>
    <t>YES, site has ADA accessible parking, trail and fishing pier.</t>
  </si>
  <si>
    <t>Limited roadside parking.</t>
  </si>
  <si>
    <t>Agency or Statewide</t>
  </si>
  <si>
    <t>Statewide</t>
  </si>
  <si>
    <t xml:space="preserve"> Diane Davis diane.davis2@dc.gov</t>
  </si>
  <si>
    <t xml:space="preserve">No new sites for this year </t>
  </si>
  <si>
    <t>Bret Preston Bret.A.Preston@wv.gov</t>
  </si>
  <si>
    <r>
      <t>No new </t>
    </r>
    <r>
      <rPr>
        <sz val="11"/>
        <color rgb="FF222222"/>
        <rFont val="Calibri"/>
        <family val="2"/>
        <scheme val="minor"/>
      </rPr>
      <t>access</t>
    </r>
    <r>
      <rPr>
        <sz val="11"/>
        <color rgb="FF1F497D"/>
        <rFont val="Calibri"/>
        <family val="2"/>
        <scheme val="minor"/>
      </rPr>
      <t> sites were added in 2013</t>
    </r>
  </si>
  <si>
    <t>Id</t>
  </si>
  <si>
    <t>Ownership</t>
  </si>
  <si>
    <t>Water_Body</t>
  </si>
  <si>
    <t>Description</t>
  </si>
  <si>
    <t>Submitter Email</t>
  </si>
  <si>
    <t>StateComments</t>
  </si>
  <si>
    <t>PlanCateg</t>
  </si>
  <si>
    <t>431</t>
  </si>
  <si>
    <t>Furnace Branch Road</t>
  </si>
  <si>
    <t>Furnace Creek</t>
  </si>
  <si>
    <t>This would be a great spot for small boat access</t>
  </si>
  <si>
    <t>pftbass@yahoo.com</t>
  </si>
  <si>
    <t>If this site is private it should be removed from the list</t>
  </si>
  <si>
    <t>488</t>
  </si>
  <si>
    <t>Homeport Farm Pakr</t>
  </si>
  <si>
    <t>Church Creek., South River</t>
  </si>
  <si>
    <t>New Anne Arundel County park, expected to formally open soon. Cartop boat launch, fishing, no boat ramp.  Park is located on Church Creek off the South River.
http://www.aacounty.org/RecParks/parks/community/homeportfarm.cfm#.UnPmgD-LDVI</t>
  </si>
  <si>
    <t>waterbug@smart.net</t>
  </si>
  <si>
    <t xml:space="preserve">The site is not open to the public at this time but the property will be managed for parkland, nature preservation and restoration, open space and low-impact recreational uses including non-motorized water access
</t>
  </si>
  <si>
    <t>489</t>
  </si>
  <si>
    <t>South River Farms Park</t>
  </si>
  <si>
    <t>South River</t>
  </si>
  <si>
    <t>Future Anne Arundel County Park. 170 acres on the South River, two tidal ponds, sandy beach, dirt road hiking. Anticipaed land access Spring 2014.</t>
  </si>
  <si>
    <t>This site is not open to the public at this time but could provide non-motorized water access.</t>
  </si>
  <si>
    <t>1319</t>
  </si>
  <si>
    <t>Smith's Marina</t>
  </si>
  <si>
    <t>Private</t>
  </si>
  <si>
    <t>Little Round Bay, Severn River</t>
  </si>
  <si>
    <t>Existing marina with services, but launch ramp needs upgrade and year 'round access.</t>
  </si>
  <si>
    <t>jpwilliams@cbf.org</t>
  </si>
  <si>
    <t>This site is private and should be removed from the public list.</t>
  </si>
  <si>
    <t>1320</t>
  </si>
  <si>
    <t>Sappington's Marina</t>
  </si>
  <si>
    <t>Forked Creek, Severn River</t>
  </si>
  <si>
    <t>Launch ramp needs much improvement.</t>
  </si>
  <si>
    <t>1321</t>
  </si>
  <si>
    <t>Priest's Point</t>
  </si>
  <si>
    <t>Weems Creek/Severn River</t>
  </si>
  <si>
    <t>Stunning wooded property for river access, though road access is difficult.</t>
  </si>
  <si>
    <t>1753</t>
  </si>
  <si>
    <t>Camp Wabana/ Treatment plant outfall</t>
  </si>
  <si>
    <t>Rhode River/ Chesapeake Bay</t>
  </si>
  <si>
    <t>Currently the Outfall for a waste water treatment plant.  Plant will be decommissioned in a few years and outfall will no longer be needed.  Could convert the pier and surrounding facilities to a fishing pier/ swimming beach/ boat ramp.</t>
  </si>
  <si>
    <t>joe@westrhoderiverkeeper.org</t>
  </si>
  <si>
    <t>There is no public access at this site. Making this site accessible would be dependent on closure of the wastewater plant and certification by MDE that the area is no longer a prohibited zone.</t>
  </si>
  <si>
    <t>2179</t>
  </si>
  <si>
    <t>Beachwood Park</t>
  </si>
  <si>
    <t>Magothy River</t>
  </si>
  <si>
    <t>Hand carried boats only. 
Limited parking
No facilities</t>
  </si>
  <si>
    <t>Karyn.Molines@gmail.com</t>
  </si>
  <si>
    <t>The county identifies this as a "future site" for non-motorized boat access and fishing on its website. It is informally used for canoe and kayak launching even though there are no facilities at this time.</t>
  </si>
  <si>
    <t>2180</t>
  </si>
  <si>
    <t>Hancock's Resolution Park</t>
  </si>
  <si>
    <t>Bodkin Creek</t>
  </si>
  <si>
    <t>Limited hours
Historic house
Interpretive programs</t>
  </si>
  <si>
    <t>karyn.molines@gmail.com</t>
  </si>
  <si>
    <t>2181</t>
  </si>
  <si>
    <t>Lake Waterford Park</t>
  </si>
  <si>
    <t>Lake Waterford/Magothy River</t>
  </si>
  <si>
    <t>Many park amenities: restrooms, playground, picnic pavilion, trails, fishing</t>
  </si>
  <si>
    <t>Existing public access site but no boat access</t>
  </si>
  <si>
    <t>2182</t>
  </si>
  <si>
    <t>Homeport Farm Park</t>
  </si>
  <si>
    <t>Church Creek</t>
  </si>
  <si>
    <t>Undeveloped park, short, steep walk to Chruch Creek. 
Natural shoreline for hand-carried boats.</t>
  </si>
  <si>
    <t>This is the same site as #489 (see previous comments)</t>
  </si>
  <si>
    <t>2183</t>
  </si>
  <si>
    <t>Broad Creek Park</t>
  </si>
  <si>
    <t>Broad Creek</t>
  </si>
  <si>
    <t>Natural area located behind the Department of Recreation &amp; Parks, Library &amp; Health Department complex.
Trails leading to wetlands along Broad Creek</t>
  </si>
  <si>
    <t>2194</t>
  </si>
  <si>
    <t>Homeport Farm</t>
  </si>
  <si>
    <t>Church Creek/South River</t>
  </si>
  <si>
    <t>Anne Arundel County owns this property but lacks the funds to open it to the public.</t>
  </si>
  <si>
    <t>writerdle@aol.com</t>
  </si>
  <si>
    <t>2195</t>
  </si>
  <si>
    <t>Chesapeake &amp; Jack creek</t>
  </si>
  <si>
    <t>www.aacounty.org/RecParks/parks/community/jackcreek.cfm#.UpIqLOKkEIQ</t>
  </si>
  <si>
    <t>msl49@aol.com</t>
  </si>
  <si>
    <t>This is an existing public water access site. Non-motorized water access is on the beach</t>
  </si>
  <si>
    <t>2197</t>
  </si>
  <si>
    <t>Shady Cove Park</t>
  </si>
  <si>
    <t>Parrish Creek</t>
  </si>
  <si>
    <t>Only accessible by boat</t>
  </si>
  <si>
    <t>Since limited or no descriptions were provided for these sites, they should be set aside and looked at in the context of county plans. All of these sites should be reviewed by Anne Arundel County.</t>
  </si>
  <si>
    <t>2198</t>
  </si>
  <si>
    <t>Shadysider Wharf</t>
  </si>
  <si>
    <t>2199</t>
  </si>
  <si>
    <t>Shadyside Park</t>
  </si>
  <si>
    <t>Parrish creek</t>
  </si>
  <si>
    <t>Minimalist cartop launch</t>
  </si>
  <si>
    <t>2200</t>
  </si>
  <si>
    <t>Elizabeth Dixon Park</t>
  </si>
  <si>
    <t>West River</t>
  </si>
  <si>
    <t>2201</t>
  </si>
  <si>
    <t>BeverlyTriton Beach Park</t>
  </si>
  <si>
    <t>Magnificent 350 acre waterfront park.  Two inland ponds. Approx 1 mile of sandy beach</t>
  </si>
  <si>
    <t>2202</t>
  </si>
  <si>
    <t>South River Farm Park</t>
  </si>
  <si>
    <t>170 acre waterfront park.  Currently only accessible by boat.</t>
  </si>
  <si>
    <t>2203</t>
  </si>
  <si>
    <t>Homeport</t>
  </si>
  <si>
    <t>www.aacounty.org/RecPark/parks/community/homeportfarm.cfm#.UPIxveKkEIQ</t>
  </si>
  <si>
    <t>2204</t>
  </si>
  <si>
    <t>2205</t>
  </si>
  <si>
    <t>Greenbury Pt</t>
  </si>
  <si>
    <t>2206</t>
  </si>
  <si>
    <t>Severn R &amp; Chesapeake</t>
  </si>
  <si>
    <t>2207</t>
  </si>
  <si>
    <t>Arlington Echo</t>
  </si>
  <si>
    <t>Severn River</t>
  </si>
  <si>
    <t>Since no descriptions were provided for any of these sites, they should be removed from the list.</t>
  </si>
  <si>
    <t>2208</t>
  </si>
  <si>
    <t>Sullivans Cove</t>
  </si>
  <si>
    <t>Severn R</t>
  </si>
  <si>
    <t>2209</t>
  </si>
  <si>
    <t>Brewer Pond</t>
  </si>
  <si>
    <t>2210</t>
  </si>
  <si>
    <t>Beechwood Park</t>
  </si>
  <si>
    <t>Magothy</t>
  </si>
  <si>
    <t>2211</t>
  </si>
  <si>
    <t>Green Haven Wharf</t>
  </si>
  <si>
    <t>2212</t>
  </si>
  <si>
    <t>Magothy Greenway</t>
  </si>
  <si>
    <t>Grey's creek - Magothy R</t>
  </si>
  <si>
    <t>2213</t>
  </si>
  <si>
    <t>Solley Cove Park</t>
  </si>
  <si>
    <t>Marley Creek</t>
  </si>
  <si>
    <t>2214</t>
  </si>
  <si>
    <t>Stony Creek Park</t>
  </si>
  <si>
    <t>Stony Creek</t>
  </si>
  <si>
    <t>2215</t>
  </si>
  <si>
    <t>Davidsonville Park</t>
  </si>
  <si>
    <t>Patuxent River</t>
  </si>
  <si>
    <t xml:space="preserve">This is an existing non-motorized public water access site </t>
  </si>
  <si>
    <t>476</t>
  </si>
  <si>
    <t>Casino Launch</t>
  </si>
  <si>
    <t>Baltimore</t>
  </si>
  <si>
    <t>Middle Branch</t>
  </si>
  <si>
    <t>this location is located along the Gwynns FAlls Trail and next to the New Casino site.  This could be a popular tourist attraction. 
 This site is currently a destination site for Middle Branch Canoe/ Kayak trips run by BaltimoreCity Recreation and Park</t>
  </si>
  <si>
    <t>Molly.gallant@baltimorecity.gov</t>
  </si>
  <si>
    <t>477</t>
  </si>
  <si>
    <t>Westport Swan Pedestrian Bridge</t>
  </si>
  <si>
    <t>Westport to Swan Park Fishing and Pedestrian Access on the old CSX turn Bridge.  This is another destination piont for current Kayak and Canoe trips.   Throught the summer there are often fishing and crabbing activites on the bridge already.</t>
  </si>
  <si>
    <t>478</t>
  </si>
  <si>
    <t>Port Covington</t>
  </si>
  <si>
    <t>Patapsco</t>
  </si>
  <si>
    <t>These old peirs are falling down but covered with local crabbers and fisherperson in the summer months.  This is also one of the sites along our city run Kayak and Canoe tours.</t>
  </si>
  <si>
    <t>496</t>
  </si>
  <si>
    <t>Harbor East small boat launch</t>
  </si>
  <si>
    <t>Inner Harbor</t>
  </si>
  <si>
    <t>Perfect place for a personal vessel launch - calm water, no boat conflicts, plenty of nearby parking, 20 minute paddle to the Inner Harbor.</t>
  </si>
  <si>
    <t>adam@waterfrontpartnership.org</t>
  </si>
  <si>
    <t>2188</t>
  </si>
  <si>
    <t>Baltimore Boating Center/ Middle River Stand Up Paddleboard</t>
  </si>
  <si>
    <t>Sue Creek</t>
  </si>
  <si>
    <t>Stand up paddleboard rentals, launching ramp and full marine store</t>
  </si>
  <si>
    <t>jimhigh@baltimoreboatingcenter.com</t>
  </si>
  <si>
    <t>This is a site with existing access but it is private not public.</t>
  </si>
  <si>
    <t>425</t>
  </si>
  <si>
    <t>Biscoe Gray Heritage Farm</t>
  </si>
  <si>
    <t>Calvert</t>
  </si>
  <si>
    <t>Battle Creek</t>
  </si>
  <si>
    <t>Natural area and historic sites currently being developed for public access. A new traill will take people over the bluffs of Battle Creek. Current trails are arond field edges. Grant funds being sought for boardwalk.</t>
  </si>
  <si>
    <t>molinekl@co.cal.md.us</t>
  </si>
  <si>
    <t>427</t>
  </si>
  <si>
    <t>Hutchins Pond</t>
  </si>
  <si>
    <t>Pond is stocked with trout twice a year.</t>
  </si>
  <si>
    <t>428</t>
  </si>
  <si>
    <t>Lower Marlboro Wharf</t>
  </si>
  <si>
    <t>Fishing pier at road's end. Limited parking. Kayak/canoe launching is possible, climbing over rip rap. Seeking funds for improving the launch facility.</t>
  </si>
  <si>
    <t>This is an existing site primarily for fishing. This isn't a safe or easily accessible site to launch or retrieve a canoe or kayak.</t>
  </si>
  <si>
    <t>429</t>
  </si>
  <si>
    <t>Kings Landing Park</t>
  </si>
  <si>
    <t>Owned by state, managed by Calvert County Natural Resources Division.</t>
  </si>
  <si>
    <t>This is an existing access site</t>
  </si>
  <si>
    <t>430</t>
  </si>
  <si>
    <t>Nan's Cove</t>
  </si>
  <si>
    <t>Fishing &amp; Crabbing pier with a floating kayak/canoe launch (installed in 2012)</t>
  </si>
  <si>
    <t>1804</t>
  </si>
  <si>
    <t>Hall Creek WMA</t>
  </si>
  <si>
    <t>A very long walk to the river. If the State moved the gate down the roadway, the access could be greatly improved.</t>
  </si>
  <si>
    <t>Hall Creek is an NRMA not a WMA. It is an existing public access site primarily used for hunting and wildlife viewing. It is not ideal for boating access.</t>
  </si>
  <si>
    <t>1805</t>
  </si>
  <si>
    <t>Walton (a.k.a. Forbidden) Beach</t>
  </si>
  <si>
    <t>The town has a "No Entry" sign, but it is not clear why. There is no parking, but it is easy to walk in from Route 261.</t>
  </si>
  <si>
    <t>This is another example of where the type of access that "exists" and the type of access that is "desired" needs to be clarified. This site currently does not provide access for launching or retrieving cartop boats.</t>
  </si>
  <si>
    <t>1766</t>
  </si>
  <si>
    <t>Bohemia River near 213 bridge</t>
  </si>
  <si>
    <t>Cecil</t>
  </si>
  <si>
    <t>Bohemia River</t>
  </si>
  <si>
    <t>Already in significant infomal use.  Would be improved and made safer by establishing a formal landing in this location.</t>
  </si>
  <si>
    <t>The state has no record of local or state ownership so this site is probably private and should be removed from the list</t>
  </si>
  <si>
    <t>2226</t>
  </si>
  <si>
    <t>Elk Neck State Park</t>
  </si>
  <si>
    <t>Ches Bay</t>
  </si>
  <si>
    <t>Kayaks can be launched atht ebeach area on the west side of the park.</t>
  </si>
  <si>
    <t>bpmcshake@comcast.net</t>
  </si>
  <si>
    <t>Elk Neck State Park is an existing public access site. There are two designated areas that provide boating access - The North East River area (non-motorized only) and the Rogues Harbor (motorized and non-motorized)</t>
  </si>
  <si>
    <t>2233</t>
  </si>
  <si>
    <t>Town of Quantico</t>
  </si>
  <si>
    <t>Virginia</t>
  </si>
  <si>
    <t>Prince William?</t>
  </si>
  <si>
    <t>Could be an excellent point along a water trail.</t>
  </si>
  <si>
    <t>This site is actually in Virginia not Maryland</t>
  </si>
  <si>
    <t>1317</t>
  </si>
  <si>
    <t>Lewis Wharf</t>
  </si>
  <si>
    <t>Dorchester</t>
  </si>
  <si>
    <t>Potential</t>
  </si>
  <si>
    <t>Nanticoke River</t>
  </si>
  <si>
    <t>Lewis Wharf is a currently existing site but requires substantial repair and oversight.</t>
  </si>
  <si>
    <t>bethwasden@nanticokeriver.org</t>
  </si>
  <si>
    <t>This site is privately owned but the owners had let some people use it for informal public access. It is not formally an "existing site. Acquisition or an access easement would need to be secured</t>
  </si>
  <si>
    <t>1343</t>
  </si>
  <si>
    <t>Todds Point</t>
  </si>
  <si>
    <t>Big Choptank</t>
  </si>
  <si>
    <t>There are no boat ramps on the Dorchester side of the Big Choptank from Cambridge to the Bay, and around to Brooks Creek in the Little Choptank. I worked on the Bay daily (30 years) for Dept of the Environment and found this to be inconvient many times.</t>
  </si>
  <si>
    <t>kpdean1@verizon.net</t>
  </si>
  <si>
    <t>2216</t>
  </si>
  <si>
    <t>Smith Park</t>
  </si>
  <si>
    <t>Harford</t>
  </si>
  <si>
    <t>Otter Point Creek and Bush RIver</t>
  </si>
  <si>
    <t>Smith Park is owned by the Maryland State Highway Administration as a roadside rest area.  It is adjacent to the Anita Leight Estary Center.  However neither have open public canoe/kayak access.  This is a beautiful site with ample parking but some work</t>
  </si>
  <si>
    <t>There is an existing public water access point for canoes and kayaks at the Anita C. Leight Estuary Center which adjacent to this proposed site and it is open to the public. Another access in such close proximity is not necessary.</t>
  </si>
  <si>
    <t>2230</t>
  </si>
  <si>
    <t>Otter Point Creek</t>
  </si>
  <si>
    <t>The existing roadside park on route 4o is adjacent to the Anita Leight Estuary center and has beautiful view of theCreek and Bush River.  The state highway administration currently owns the park.  Fisherman use the shore line.  A dock would be needed to</t>
  </si>
  <si>
    <t>This is a duplicate of the entry above (delete).</t>
  </si>
  <si>
    <t>2221</t>
  </si>
  <si>
    <t>Howard County Conservancy</t>
  </si>
  <si>
    <t>Howard</t>
  </si>
  <si>
    <t>Davis Branch and East Branch streams</t>
  </si>
  <si>
    <t>Private nonprofit organization managing 232 acres in the Patapsco and Patuxent watersheds. Relies on donations and grants for management of this forested stream buffer, hiking trails and farmland.
The mission of the Howard County Conservancy is to educa</t>
  </si>
  <si>
    <t>info@hcconservancy.org</t>
  </si>
  <si>
    <t>485</t>
  </si>
  <si>
    <t>Rocky Point Tower</t>
  </si>
  <si>
    <t>Kent</t>
  </si>
  <si>
    <t>Ches bay</t>
  </si>
  <si>
    <t>This old US Army toweer hsould be made into an observation point for those ont he Upper Bay using the John Smith Trail</t>
  </si>
  <si>
    <t>486</t>
  </si>
  <si>
    <t>Shallcross</t>
  </si>
  <si>
    <t>Sassafras River</t>
  </si>
  <si>
    <t>This "landing" is rock and rubble and not accessible for boats c
except light kayaks.</t>
  </si>
  <si>
    <t>This site is an existing public water access site for canoes and kayaks and is shown on the County's webpage as public access.</t>
  </si>
  <si>
    <t>1333</t>
  </si>
  <si>
    <t>Lawton Ave</t>
  </si>
  <si>
    <t>Swan Creek</t>
  </si>
  <si>
    <t>1335</t>
  </si>
  <si>
    <t>Rock Hall Clam House</t>
  </si>
  <si>
    <t>Rock Hall Harbor</t>
  </si>
  <si>
    <t>Since no descriptions were provided for this site it should be removed from the list.</t>
  </si>
  <si>
    <t>2178</t>
  </si>
  <si>
    <t>Governor Bridge</t>
  </si>
  <si>
    <t>Prince George's</t>
  </si>
  <si>
    <t>Great birding and spring wildflower area. Canoe/Kayak launch. 
Parking, portapots, trails</t>
  </si>
  <si>
    <t>2237</t>
  </si>
  <si>
    <t>Fort Foote Park</t>
  </si>
  <si>
    <t>need overnight camping by permit; access from the water is possible, by land is a carry</t>
  </si>
  <si>
    <t>2185</t>
  </si>
  <si>
    <t>Greenwell State Park</t>
  </si>
  <si>
    <t>St. Mary's</t>
  </si>
  <si>
    <t>Site already exisits, please add. Swimming (no lifeguard), fishing, kayaking and canoing.</t>
  </si>
  <si>
    <t>info@greenwellfoundation.org</t>
  </si>
  <si>
    <t xml:space="preserve">There is existing access for canoes and kayaks at Greenwell State Park. Per the Greenwell State Park website re: Canoes &amp; kayaks - Non-motorized craft can be walked in and launched from the beach area. We also have an accessible floating kayak and canoe launch that is wheelchair accessible and open to the public during regular park hours (sunrise to sunset). The Greenwell Foundation offers kayaking at its summer camps, as well as kayak outings and events for organizations for people with disabilities and for scouting and veteran groups.
</t>
  </si>
  <si>
    <t>2186</t>
  </si>
  <si>
    <t>Greenwell State Park launch</t>
  </si>
  <si>
    <t>Accessible kayak/canoe launch available. Open sunrise to sunset.</t>
  </si>
  <si>
    <t>2187</t>
  </si>
  <si>
    <t>Greenwell State Park Launch</t>
  </si>
  <si>
    <t>Site already exists. Has an accessible kayak/canoe launch. Please add.</t>
  </si>
  <si>
    <t>907</t>
  </si>
  <si>
    <t>Lockwood Rd.Access</t>
  </si>
  <si>
    <t>Washington</t>
  </si>
  <si>
    <t>The end of Lockwood rd. at the towpath to the left. This is downstream from the Williamsport dam. There is no access there now. It would be super to have a canoe, small vessel access there to continue downstream on long trips on the river, or a good plac</t>
  </si>
  <si>
    <t>rharner@netzero.net</t>
  </si>
  <si>
    <t>This site is owned and operated by the NPS they should decide if they want water access at this site.</t>
  </si>
  <si>
    <t>910</t>
  </si>
  <si>
    <t>Dam 5 Access</t>
  </si>
  <si>
    <t>Right off Dam 5 Rd. for a canoe, small vessel access. There are currently no access there at this time. This would allow easier for continued trips or day trips down stream</t>
  </si>
  <si>
    <t>The State opposes access at the dam due to safety concerns and existing restrictions. The NPS has existing boating acess upstream of this site.</t>
  </si>
  <si>
    <t>911</t>
  </si>
  <si>
    <t>Lock 38 access</t>
  </si>
  <si>
    <t>This would be along Canal Rd. There is currently no canoe, small vessel access there now. This would be a good place for an access to continue downstream, or day trips on the river.</t>
  </si>
  <si>
    <t>914</t>
  </si>
  <si>
    <t>C &amp; O Canal Cumberland Valley</t>
  </si>
  <si>
    <t>this area was previously enjoyed/  occupied (just above the Fish and Game Club) prior to the 25 year leases expiring about a decade ago and has a nice buffer zone between the canal/ towpath and river for access similar to Big Slackwater and the facility</t>
  </si>
  <si>
    <t>ad2555md@aol.com</t>
  </si>
  <si>
    <t>1329</t>
  </si>
  <si>
    <t>Licking Creek</t>
  </si>
  <si>
    <t>This location would be between the east bound side of interstate 70 and the Railtrail bridge. There is currently a small dirt road that goes down to licking Creek. Many local people currently use this access point to get to the river. However, accrss roa</t>
  </si>
  <si>
    <t>drohrback@dnr.state.md.us</t>
  </si>
  <si>
    <t>More information is needed to determine if this would be a potential site.</t>
  </si>
  <si>
    <t>1330</t>
  </si>
  <si>
    <t>There is currently a dirt road at this location, which is used by locals to access the river. However, this road is in need of some work as you need 4-wheel drive to get to the river.</t>
  </si>
  <si>
    <t>2250</t>
  </si>
  <si>
    <t>Millers Church Road</t>
  </si>
  <si>
    <t>Antietam Creek</t>
  </si>
  <si>
    <t>Currently used access - needs to be formal Public access. USGS gaging station located here. Significant as the first access point on the Antietam in Maryland.</t>
  </si>
  <si>
    <t>ACWAmd@gmail.com</t>
  </si>
  <si>
    <t>2251</t>
  </si>
  <si>
    <t>Battletown Road</t>
  </si>
  <si>
    <t>Currently used access. County property.</t>
  </si>
  <si>
    <t>This site is not an official public water access site. Like the other sites indicated by this submitter, this site needs to be approved and adopted as public access sites by the landowner.</t>
  </si>
  <si>
    <t>2252</t>
  </si>
  <si>
    <t>Leiters Mill Road</t>
  </si>
  <si>
    <t>Currently used access point - needs formalized as Public access.</t>
  </si>
  <si>
    <t>2253</t>
  </si>
  <si>
    <t>Lehmans Mill Road</t>
  </si>
  <si>
    <t>2254</t>
  </si>
  <si>
    <t>Old Forge Road</t>
  </si>
  <si>
    <t>Currently used access - needs to be formalized as Public acess.</t>
  </si>
  <si>
    <t>2255</t>
  </si>
  <si>
    <t>Trovinger Mill</t>
  </si>
  <si>
    <t>Currently used access - needs to be formalized as Public access</t>
  </si>
  <si>
    <t>2256</t>
  </si>
  <si>
    <t>Mount Aetna Road</t>
  </si>
  <si>
    <t>Currently used take out above the dam. Needs dam removal project as well. Needs to be formalized as Public access.</t>
  </si>
  <si>
    <t>2271</t>
  </si>
  <si>
    <t>Wagaman Road</t>
  </si>
  <si>
    <t>Cuirrently used access - needs formalized as Public access.</t>
  </si>
  <si>
    <t>2272</t>
  </si>
  <si>
    <t>Garis Shop Road</t>
  </si>
  <si>
    <t>Some current usage - needs to be formalized as Public access.</t>
  </si>
  <si>
    <t>2273</t>
  </si>
  <si>
    <t>Poffenberger Road</t>
  </si>
  <si>
    <t>Some current usage. Alternative to Wagaman /Garis Shop Road access. Since parking is very limited at most sites alternatives are needed.</t>
  </si>
  <si>
    <t>2274</t>
  </si>
  <si>
    <t>Roxbury Road</t>
  </si>
  <si>
    <t>Currently used - needs formalized as Public access.</t>
  </si>
  <si>
    <t>2275</t>
  </si>
  <si>
    <t>Devils Backbone County Park.</t>
  </si>
  <si>
    <t>The only County provided Public Access on the entire 43 miles of Antietam Creek in Maryland.</t>
  </si>
  <si>
    <t>2276</t>
  </si>
  <si>
    <t>Mouth of Beaver Creek</t>
  </si>
  <si>
    <t>Beaver Creek</t>
  </si>
  <si>
    <t>Heavily used pull-off area for fishing and suitable for boat put-in. Needs formalized as Public access.</t>
  </si>
  <si>
    <t>2277</t>
  </si>
  <si>
    <t>Manor Church Road</t>
  </si>
  <si>
    <t>2278</t>
  </si>
  <si>
    <t>Route 34</t>
  </si>
  <si>
    <t>Existing. This Public Access area is provided by Antietam National Battlefield.</t>
  </si>
  <si>
    <t>2279</t>
  </si>
  <si>
    <t>Keedysville Bridge</t>
  </si>
  <si>
    <t>Informally used access area until local dispute. Needs formalized as legitimate Public access. This site is very important to local outfitters to provide a variety of trips and to relieve congestion around Antietam Battlefield.</t>
  </si>
  <si>
    <t>2290</t>
  </si>
  <si>
    <t>Ed Poling</t>
  </si>
  <si>
    <t>elpoling1@gmail.com</t>
  </si>
  <si>
    <t>2291</t>
  </si>
  <si>
    <t>Close to downtown Hagerstown, near the Municipal Stadium.</t>
  </si>
  <si>
    <t>2293</t>
  </si>
  <si>
    <t>Since no description was provided for this site it should be removed from the list.</t>
  </si>
  <si>
    <t>2294</t>
  </si>
  <si>
    <t>2295</t>
  </si>
  <si>
    <t>ID</t>
  </si>
  <si>
    <t>Name</t>
  </si>
  <si>
    <t>View/Trail</t>
  </si>
  <si>
    <t>Email</t>
  </si>
  <si>
    <t>Status</t>
  </si>
  <si>
    <t>John Davy  comments</t>
  </si>
  <si>
    <t>Van Clief Nature Area</t>
  </si>
  <si>
    <t>Van Clief Nature Area owned by Town of Scottsville. Master plan currently being developed for the site. Opportunity for non-motorize d boat access.</t>
  </si>
  <si>
    <t>Mink Creek Reservoir</t>
  </si>
  <si>
    <t>jdoyle@jrava.org</t>
  </si>
  <si>
    <t>Albemarle</t>
  </si>
  <si>
    <t>Cat 2</t>
  </si>
  <si>
    <t>Pike Pond</t>
  </si>
  <si>
    <t>A tributary to the upper James River Watershed this 6 acre site known as Pike Pond is a well established fishery. Owner has been looking for a government agency to take over so that the fishery remain open. VDGIF fish survey in earlier in the spring of 2013 conducted showed a stable growth. This site could be combined with the Thomas Eagle Rock Tract</t>
  </si>
  <si>
    <t xml:space="preserve"> Pike Pond </t>
  </si>
  <si>
    <t>jst410@yahoo.com</t>
  </si>
  <si>
    <t>Cat 3</t>
  </si>
  <si>
    <t>not sure this should be in the plan if it is just a pond.  A fishing pond would not meet definition for streams or rivers for the plan.</t>
  </si>
  <si>
    <t>Clifton Forge</t>
  </si>
  <si>
    <t>Add new access point just upstream of the Route 60 Jackson River Bridge on the west side of Clifton Forge.  This site is state owned but needs a parking area and an improved trail to river and it would be a great launch site.</t>
  </si>
  <si>
    <t xml:space="preserve"> Jackson River</t>
  </si>
  <si>
    <t>tro@canoeVA.net</t>
  </si>
  <si>
    <t>Mall Access</t>
  </si>
  <si>
    <t>Add a boat landing in the Mallow Mall property by the Alleghany Highlands Visitor Center.  This is part of the Alleghany Highlands Blueway Intitiave to pursure.  Having difficulty with land owners agreeing.  Looking at purchase.</t>
  </si>
  <si>
    <t>AT Trail Bridge</t>
  </si>
  <si>
    <t xml:space="preserve">Potiential site for hand carry canoe / kayak launch.  Located about 100 yards from DGIF boat landing.  Additional access is needed as DGIF parking lot is grossly undersized . </t>
  </si>
  <si>
    <t xml:space="preserve"> James River</t>
  </si>
  <si>
    <t>Robbie, did DGIF say anything about this site.  Were they supportive?</t>
  </si>
  <si>
    <t>Iron Man Takeout</t>
  </si>
  <si>
    <t>Iron Man take out would vastly improve the appeal of floating the Gorge secton by eliminating slackwater created by the impoundment of  the Cushaw Dam.</t>
  </si>
  <si>
    <t xml:space="preserve"> The James River </t>
  </si>
  <si>
    <t>rcampbell@jrava.org</t>
  </si>
  <si>
    <t>Treasure Island</t>
  </si>
  <si>
    <t>cat 3</t>
  </si>
  <si>
    <t>Galt's Mill</t>
  </si>
  <si>
    <t>Presumed to be privately owned but frequently utilized boating access location.</t>
  </si>
  <si>
    <t>Allens Creek</t>
  </si>
  <si>
    <t>Presumed private property.</t>
  </si>
  <si>
    <t>Not enough info on this one would delete</t>
  </si>
  <si>
    <t>Glen Wilton Bridge</t>
  </si>
  <si>
    <t>informal access on South / down stream side of Glen Wilton Bridge on Bridge Street.  Old bridge colums in river suggest that there may be old state right of way where the informal access exists.  Property needs to be surveyed to determine ownership.</t>
  </si>
  <si>
    <t>Botetourt</t>
  </si>
  <si>
    <t>in discussion with land owner</t>
  </si>
  <si>
    <t>Thomas / State of Va (VDOT)</t>
  </si>
  <si>
    <t>6 acre parcel adjoining VDOT controlled land to the river  that is sometimes used for swimming or camping . Thomas ownership Site has a shelter,  well, septic and power could be a spot for a day use or primitive camping area. At the fork of the James and Craigs Creek. This site could be combined with the Pike Pond Tract in nearby Alleghany County</t>
  </si>
  <si>
    <t>Eagle Rock Last Lock Park</t>
  </si>
  <si>
    <t>Possible site for a concrete trailerable ramp.  This site is on state owned property opposite Craig Creek access. Craig creek is difficult to use and is frequently launches in to muddy access, this other site allows for shore line deep water access.  Site is also historic as it contains the last canal lock constructed upstream as part of the James &amp; Kanawaha Canal System.    Would have to cross rail road tracks, but existing private crossing already exists over tracks.</t>
  </si>
  <si>
    <t xml:space="preserve">Roaring Run </t>
  </si>
  <si>
    <t xml:space="preserve">Possible access point on Craig Creek 6 miles upstream from the James River Craig Creek DGIF access point.   Land was offered to Botetourt County by General Store accross the street if they would agree to take over management of the site.  County has not acted on this offer at this time. </t>
  </si>
  <si>
    <t xml:space="preserve"> Craig Creek</t>
  </si>
  <si>
    <t>Swinging Bridge Potiential Access</t>
  </si>
  <si>
    <t>Possible access site could be added here at low water crossing / swinging bridge.  Parking area could be added allowing for river access.</t>
  </si>
  <si>
    <t>Hatton Ferry (Buckingham Co.)</t>
  </si>
  <si>
    <t>Historic site (last remaining poled ferry in America). Parking and access concerns. Popular and highly utilized location.</t>
  </si>
  <si>
    <t>Buckingham</t>
  </si>
  <si>
    <t xml:space="preserve">Fort Monroe </t>
  </si>
  <si>
    <t>Fort Monroe offers the opportunity for expanded water access.  This should be condidered in all planning efforts and provided at appropriate locations.  Potential opportunites for expanded fishing, swimming, boating and viewing exist.</t>
  </si>
  <si>
    <t xml:space="preserve"> Chesapeake Bay</t>
  </si>
  <si>
    <t>webpages2020@yahoo.com</t>
  </si>
  <si>
    <t>I developed one recommendation for Fort Monroe to cover the whole place.  Would not just target the Wherry Quarter.</t>
  </si>
  <si>
    <t>Turkey Island Creek</t>
  </si>
  <si>
    <t>10 acre site owned by Malvern Hill LC. James River Association is working with Chesapeake Conservancy and NPS to establish a public river access site managed by Henrico County at this site.</t>
  </si>
  <si>
    <t xml:space="preserve"> Turkey Island Creek/James River</t>
  </si>
  <si>
    <t>Henrico</t>
  </si>
  <si>
    <t>This site is in existing plan and project is hopefully moving along.  It still has a way to go including land acquistion.  The language here is an update to what is in current plan.  At best it is at Cat 2 at this time.</t>
  </si>
  <si>
    <t>Colonial Parkway</t>
  </si>
  <si>
    <t>Currently it is prohibited to launch a kayak from the colonial parkway which runs between Yorktown and WIlliamsburg.  Allowing launching of kayaks from already existing parking areas would open up a huger number of high quality launch points for paddlers of all types.  Opportunities to allow this use should be explored as/when appropriate.</t>
  </si>
  <si>
    <t xml:space="preserve"> York R, James, numberous creeks</t>
  </si>
  <si>
    <t>mscongrove@gmail.com</t>
  </si>
  <si>
    <t>James City</t>
  </si>
  <si>
    <t>This is currently prohibited by Regulation for the parkway and would require congressinal action to allow.  There is some concern about openeing up this process since it could lead to undesireable changes.  I have made some minor edits to description.</t>
  </si>
  <si>
    <t>Randolph College</t>
  </si>
  <si>
    <t>Lynchburg</t>
  </si>
  <si>
    <t>Blackwater Creek</t>
  </si>
  <si>
    <t>Can be kayaked after a good rain or is the spring when water is high. Boats have to be carried to the creek. Vehicles can be parked at the Langhorne Road access to the Blackwater Creek Bike trail. Take out just above Hollins Mill Dam, or portage around the dam and float the rest of the way to the James River and take out at Riveredge Park or at the confluence of Blackwater and the James (not as easy of a take out.) Be watchful for downed trees that need to be portaged around. Fun trip in the right conditions.</t>
  </si>
  <si>
    <t xml:space="preserve"> Ivy Creek and Blackwater Creek</t>
  </si>
  <si>
    <t>Queen's Hithe</t>
  </si>
  <si>
    <t>Thirty (30) acre wooded site featuring views of adjacent Skiffe's Creek and  marsh areas.  Rolling terrain with Civil War era fortifications along bluff.  High potential for birding, historical interpretation, canoe/kayak/small watercraft launching, fishing, hikiing.  Currently undeveloped.</t>
  </si>
  <si>
    <t xml:space="preserve"> Skiffes Creek</t>
  </si>
  <si>
    <t>mpoplawski@nngov.com</t>
  </si>
  <si>
    <t>Newport News</t>
  </si>
  <si>
    <t>Woods Way Rd.</t>
  </si>
  <si>
    <t>Single lane bridge across the James River connecting Dept. of Correctionsproperties.  .  Recommend canoe/kayak access only.,</t>
  </si>
  <si>
    <t>sjforrest@verizon.net</t>
  </si>
  <si>
    <t>River Road</t>
  </si>
  <si>
    <t>Great potential site on banks of Maury River.  Site is adjacent to old canal lock.  Site is thought to be owned by rail road located accross the Maury River so is not part of their rail road operations in any way.  Canidate to be donated if this could be pursured.  Site is great as its the 1/2 way point between Buena Vista and Glasgow take out.</t>
  </si>
  <si>
    <t xml:space="preserve"> Maury River</t>
  </si>
  <si>
    <t>Rockbridge</t>
  </si>
  <si>
    <t>Locher Tract</t>
  </si>
  <si>
    <t>Great location for national forest service boat landing.  Property is already day use area with parking lot and pit toilets.  Has field trail to river.  What is needed to make it a boat access is improved trail to river, plus some heavy duty timber steps to the river.  Current slope to river is dangerous.</t>
  </si>
  <si>
    <t>Smith Track</t>
  </si>
  <si>
    <t>Smith tract property has great potential to be developed into a canoe / kayak hand carry launch site.  Would have to build about a 400 foot road from existing parking area and improve shore line launching area.</t>
  </si>
  <si>
    <t>South River Access</t>
  </si>
  <si>
    <t xml:space="preserve">Informal access to Maury River.  Parking where the Chessie Nature Trail crosses by washed out South River Bridge.  </t>
  </si>
  <si>
    <t>Jordan Point Park Below Dam</t>
  </si>
  <si>
    <t>Great site for potential hand launch canoe / kayak river access.  Site also serves as put in for the portage around the Lexington Dam.  Informal site for years but needs work to make better to open to the public.  Great launch site down 7 miles to the DGIF route 60 take out above Buena Vista.  Incredible views of 4 canal locks can be seen along the way.</t>
  </si>
  <si>
    <t>Beans Bottom Potiential Site</t>
  </si>
  <si>
    <t xml:space="preserve">Possible site for river access.  Property thought to be part of VDOT bridge easement.  Very steep, limited parking.   Key location along river for access point.  </t>
  </si>
  <si>
    <t xml:space="preserve">Alone Mill </t>
  </si>
  <si>
    <t>Possible site for a canoe / kayak access point along VDOT right of way for bridge.  Very strategic spot along the river, one of the few public sites in this area.  Good distance down from Rockbrige Baths area, also good distance up from Lexington Jordans point park.</t>
  </si>
  <si>
    <t>Maury River</t>
  </si>
  <si>
    <t xml:space="preserve">Island Lane </t>
  </si>
  <si>
    <t xml:space="preserve">Possible location for white water take out along route 38 in VDOT right of way down to maury River.    </t>
  </si>
  <si>
    <t>Route 11 Bridge Potential Site</t>
  </si>
  <si>
    <t xml:space="preserve">Possible boat landing site below the Route 11 Bridge on the North Side of the Maury River across the river from Jordan Point park.  Gravel road access exists for bridge maintance.  A parking area and beach for launching boats could be added at a small cost.  </t>
  </si>
  <si>
    <t>Rockbridge Baths</t>
  </si>
  <si>
    <t xml:space="preserve">This site is the put in for one the most scenic runs in the state of Va, offering some challenging whitewater, and excellent fishing. There needs to be a public launch in this area. </t>
  </si>
  <si>
    <t xml:space="preserve"> The Maury River</t>
  </si>
  <si>
    <t>Locker Tract</t>
  </si>
  <si>
    <t>Already suggested site but would be great access with minimal costs and upkeep.</t>
  </si>
  <si>
    <t xml:space="preserve"> The James River</t>
  </si>
  <si>
    <t>This is said to alredy be in plan so likely a duplicate.  If so, delete.</t>
  </si>
  <si>
    <t>The Smith Tract</t>
  </si>
  <si>
    <t>Prevously suggested but would be a great access point with minimal cost to develop and maintain.</t>
  </si>
  <si>
    <t>this is said to alredy be in plan so likely a duplicate.  If so, delete.</t>
  </si>
  <si>
    <t>Aquia Park</t>
  </si>
  <si>
    <t>Managed by Stafford County, a site where stone was quarried for the US Capitol, Whitehouse, etc.  Access from the water would need to be managed, but the site represents an historical water trail between here and DC.</t>
  </si>
  <si>
    <t xml:space="preserve"> Aquia Creek</t>
  </si>
  <si>
    <t>Stafford</t>
  </si>
  <si>
    <t>Fairfield Forest</t>
  </si>
  <si>
    <t>This is a potential access point in a VA Beach-owned parcel near a neighborhood park. People already use this spot for fishing. This is along the Elizabeth River water trail which doesn't have many access points right now. The bank is a bit eroded but it looks like people have probably lauched kayaks from here before by just sliding down the bank.</t>
  </si>
  <si>
    <t xml:space="preserve"> Eastern Branch Elizabeth River</t>
  </si>
  <si>
    <t>sara@mymacmail.com</t>
  </si>
  <si>
    <t>VA Beach</t>
  </si>
  <si>
    <t>Yorktown Beach Picnic Area</t>
  </si>
  <si>
    <t>Potential site for boat access entry into the York River. The area has parking, shelters, and bathrooms available. Adding a boat ramp would help serve the upper York River. The property is owned by the National Park Service, but York County manages and operates the park area. York County does have some funding in out years for boat access and other needs.</t>
  </si>
  <si>
    <t xml:space="preserve"> York River</t>
  </si>
  <si>
    <t>andersone@yorkcounty.gov</t>
  </si>
  <si>
    <t>York</t>
  </si>
  <si>
    <t>If this is a parkway site, it would not be allowed.  IF that is case would delete and let it be covered by generaly statement on parkway above. (Number 19)</t>
  </si>
  <si>
    <t>Ringfield Park</t>
  </si>
  <si>
    <t>This now closed NPS park would be a great location for boat access entry into the York River. There is an existing road network and parking areas. The park was closed due to enforcement issues, because of the remoteness and visibility of the park; however, with a plan these issues could be alleviated. York County does have some funding in out years for boat access.</t>
  </si>
  <si>
    <t>If this is on the Parkway, access would be prohinited.  Delete and let concept be covered by number 19.</t>
  </si>
  <si>
    <t>Howardsville</t>
  </si>
  <si>
    <t>existing site but in priviate ownership who charges high fees for water access</t>
  </si>
  <si>
    <t>Buchingham</t>
  </si>
  <si>
    <t>Bill Tanger</t>
  </si>
  <si>
    <t>owner is not that cooperative, this site is not technically public access</t>
  </si>
  <si>
    <t>Pitts Landing</t>
  </si>
  <si>
    <t>New Site with CAJO ties</t>
  </si>
  <si>
    <t>Pocomoke</t>
  </si>
  <si>
    <t>dickpearsall@verzon.net</t>
  </si>
  <si>
    <t>Accomack</t>
  </si>
  <si>
    <t>there is a existing boat ramp but they are looking at adding a canoe/kayak facility on the property</t>
  </si>
  <si>
    <t>roadside launch site</t>
  </si>
  <si>
    <t xml:space="preserve">Presumed public right of way exists here via VDOT bridge. Hand carry boat access. </t>
  </si>
  <si>
    <t xml:space="preserve"> Tye River</t>
  </si>
  <si>
    <t>Nelson</t>
  </si>
  <si>
    <t>Rucker Run confluence</t>
  </si>
  <si>
    <t>Presumed private access, but with nearby bridge, there is likely a state maintained public right of way. Popular and long utilized boat landing site. Needs improvements.</t>
  </si>
  <si>
    <t>Long Bridge</t>
  </si>
  <si>
    <t xml:space="preserve"> Chicahominy</t>
  </si>
  <si>
    <t>lynnpeacewilson@gmail.com</t>
  </si>
  <si>
    <t>New Kent</t>
  </si>
  <si>
    <t>unknown</t>
  </si>
  <si>
    <t>Bottoms Bridge</t>
  </si>
  <si>
    <t>Confluence Boat Ramp</t>
  </si>
  <si>
    <t>This site needs a  boat ramp badly. You cannot get a trailerable boat in here.</t>
  </si>
  <si>
    <t>Confluence of James and Maury Rivers</t>
  </si>
  <si>
    <t>jaredharker@yahoo.com</t>
  </si>
  <si>
    <t>Go with best guess.  It may be a hand carry launch site.  If not on any listing, lets assume it is an informal site and go with Cat 3</t>
  </si>
  <si>
    <t>Cedar Creek Boat Ramp</t>
  </si>
  <si>
    <t>This site needs a boat ramp. You cannot put a john boat on a trailer into the river here</t>
  </si>
  <si>
    <t xml:space="preserve"> James River at Cedar Creek</t>
  </si>
  <si>
    <t>cat  3</t>
  </si>
  <si>
    <t>same as above.</t>
  </si>
  <si>
    <t>Plan Category</t>
  </si>
  <si>
    <t>Added By</t>
  </si>
  <si>
    <t>Haldeman Island</t>
  </si>
  <si>
    <t>State-owned by PGC</t>
  </si>
  <si>
    <t>Launch for small motorized boats, canoes/kayaks, and fishing pier</t>
  </si>
  <si>
    <t>Gary Camus, PGC</t>
  </si>
  <si>
    <t>40.423514 N</t>
  </si>
  <si>
    <t>77.005996W</t>
  </si>
  <si>
    <t>Revised and expanded parking area will be developed</t>
  </si>
  <si>
    <t xml:space="preserve">2013 CBGN Financial Assistance Award </t>
  </si>
  <si>
    <t>Jackie Kramer</t>
  </si>
  <si>
    <t>Huntingdon &amp; Broad Top Rail Trail</t>
  </si>
  <si>
    <t>Juniata River Raystown Branch</t>
  </si>
  <si>
    <t>Bedford</t>
  </si>
  <si>
    <t>Construct 1.5 miles of Rail-Trail along Raystown Branch of the Juniata River</t>
  </si>
  <si>
    <t>None</t>
  </si>
  <si>
    <t>Ganister Access</t>
  </si>
  <si>
    <t>Juniata River Frankstown Branch</t>
  </si>
  <si>
    <t>Blair</t>
  </si>
  <si>
    <t>Non- governmental entity.</t>
  </si>
  <si>
    <t>Planning, design, engineering and permitiing to upgrade boat access</t>
  </si>
  <si>
    <t>Adjacent parking available to site.</t>
  </si>
  <si>
    <t xml:space="preserve"> </t>
  </si>
  <si>
    <t>Mount Etna Access</t>
  </si>
  <si>
    <t>Ample parking exists.</t>
  </si>
  <si>
    <t>Valley Susquehanna Riverside Trail Project</t>
  </si>
  <si>
    <t>Susquehanna River North Branch</t>
  </si>
  <si>
    <t>Bradford</t>
  </si>
  <si>
    <t>Trail Project</t>
  </si>
  <si>
    <t>Parking at southern end of proposed trail.</t>
  </si>
  <si>
    <t>Funding requested for site planning development and engineering study.</t>
  </si>
  <si>
    <t>Alfarata Access</t>
  </si>
  <si>
    <t>Little Juniata Rver</t>
  </si>
  <si>
    <t>Yes - Potable restrooms</t>
  </si>
  <si>
    <t>Huntingdon Borough Access</t>
  </si>
  <si>
    <t xml:space="preserve">Planning, design, engineering and permitiing to upgrade boat access. Upgrade fishing pier making an ADA compliant. New walkway will provide direct access to river. </t>
  </si>
  <si>
    <t>Parking will be developed.</t>
  </si>
  <si>
    <t>Development of Portstown Park.</t>
  </si>
  <si>
    <t>Bainbridge Park Improvements</t>
  </si>
  <si>
    <t>Lancaster</t>
  </si>
  <si>
    <t xml:space="preserve">Develop Parking and constructing trail to connect to the Northwest Lancaster County River Trail.  </t>
  </si>
  <si>
    <t>Blue Rock Heritage Area</t>
  </si>
  <si>
    <t>Informal canoe/kayak access and wildlife viewing of Conjehili Flats Important Bird Area</t>
  </si>
  <si>
    <t>Columbia Borough Riverfront Park</t>
  </si>
  <si>
    <t xml:space="preserve">Significant improvements made to the riverfront park included soft launch area, motor boat access, green infrastructure, fishing access, etc.  Trail and Services building slated for construction very soon. </t>
  </si>
  <si>
    <t>New building will provide restrooms</t>
  </si>
  <si>
    <t>Large parking lot already on site</t>
  </si>
  <si>
    <r>
      <t xml:space="preserve">Conoy Township Riverfront Park--Fisherman's Warf- </t>
    </r>
    <r>
      <rPr>
        <sz val="11"/>
        <color rgb="FFFF0000"/>
        <rFont val="Calibri"/>
        <family val="2"/>
      </rPr>
      <t>This is a duplicate from last data call. Should stay on the plan. It's identified as PA67.</t>
    </r>
  </si>
  <si>
    <t>Riverfront Park has motor boar access managed by PA FBC. Opportunities for soft launch, fishing pier, trail head for North West Lancaster County trail and Lower Susquehanna Water Trail.</t>
  </si>
  <si>
    <t>Manor Township Rail Trail Phase I</t>
  </si>
  <si>
    <t>Susquehannna River</t>
  </si>
  <si>
    <t xml:space="preserve">5.5 miles of trail constructed. Trail includes river overlook areas.  Trail slated for construction in 2014.  Provides viewing areas.  Funding for Safe Harbor Trestle Bridge rehab needed. </t>
  </si>
  <si>
    <t>Marietta Borough</t>
  </si>
  <si>
    <t>Decatur Street access and potential soft boat launch/fishing pier.   This is the undeveloped trail head for the North West River Trail that connects a completed section of trail in East Donegal Township.  DCNR funding awarded (pending) to develop trail and parking lot at this park.  Borough also “tentatively” applied to Chesapeake Gateway grant for additional improvements to the parking lot, signage, fishing pier and soft launch.   NPS and DCNR encouraged Borough to apply for both and do both projects at the same time.</t>
  </si>
  <si>
    <t xml:space="preserve"> Loyalsock Riverfront Park Trail - Phase 2 Development</t>
  </si>
  <si>
    <t>Susquehanna River West Branch</t>
  </si>
  <si>
    <t>Lycoming</t>
  </si>
  <si>
    <t>Additional Parking Facilities will be provided.</t>
  </si>
  <si>
    <t>Additional half mile of riverfront trail being constructed.</t>
  </si>
  <si>
    <r>
      <t xml:space="preserve">McVeytown Access-  </t>
    </r>
    <r>
      <rPr>
        <sz val="11"/>
        <color rgb="FFFF0000"/>
        <rFont val="Calibri"/>
        <family val="2"/>
      </rPr>
      <t>This is a duplicate from the last data call. Site is already in the Access Plan identified as PA70.</t>
    </r>
  </si>
  <si>
    <t>Juniatia River</t>
  </si>
  <si>
    <t xml:space="preserve">Mifflin </t>
  </si>
  <si>
    <t>Proposed Canoe and Kayak Access on the Juniatia River</t>
  </si>
  <si>
    <t>Holtwood Play Boating Park</t>
  </si>
  <si>
    <t>Lancaster County Conservancy (pending)</t>
  </si>
  <si>
    <t xml:space="preserve">Play boater access to be developed near existing canoe kayak demonstration area. </t>
  </si>
  <si>
    <t>Indian Steps</t>
  </si>
  <si>
    <t xml:space="preserve">Owned by York County Conservation Society. Historical Native american site with Visitor services buildings.   Underutilized facility with lots of potential for recreational, cutural and Historical activities and interpretation opportunities. </t>
  </si>
  <si>
    <t>Wrightsville Borough Riverfront Park</t>
  </si>
  <si>
    <t>Leased from Safe Harbor Power Company)  adjacent to Fish and Boat Commission and Safe Harbor property.  Borough working with SGHA, PENNVEST and DCNR to rehab park with green infrastructure elements. Has motor boat access and plans for soft launch areas and fishing access.  </t>
  </si>
  <si>
    <t>Ontario Road</t>
  </si>
  <si>
    <t>Local government</t>
  </si>
  <si>
    <t>A boat launch facility should be developed to provide motorized and non-motorized access tto the West Branch</t>
  </si>
  <si>
    <t>Scott W. Bollinger  717-346-8201</t>
  </si>
  <si>
    <t>Parking will be developed as part of the project.</t>
  </si>
  <si>
    <t xml:space="preserve">Several properties along Ontario Road are be transferred to the Borough of Renovo.  This project is along a Gateway Water Trail. </t>
  </si>
  <si>
    <t>Scott W. Bollinger</t>
  </si>
  <si>
    <t>Rockford Road</t>
  </si>
  <si>
    <t>Conestoga River</t>
  </si>
  <si>
    <t>Lancaster County wants to develop canoe/kayak access at the Park</t>
  </si>
  <si>
    <t>Scott W. Bollinger  717-346-8199</t>
  </si>
  <si>
    <t>A large parking area exists.</t>
  </si>
  <si>
    <t xml:space="preserve">This site is listed as an access point on the Conestoga River Water Trail. </t>
  </si>
  <si>
    <t>Second Lock Road</t>
  </si>
  <si>
    <t>Lancaster Township wants to develop canoe/kayak access on their property.</t>
  </si>
  <si>
    <t>Scott W. Bollinger  717-346-8198</t>
  </si>
  <si>
    <t>Windolph Landing</t>
  </si>
  <si>
    <t>Lancaster Township wants to develop canoe/kayak access at the Park.</t>
  </si>
  <si>
    <t>Scott W. Bollinger  717-346-8197</t>
  </si>
  <si>
    <t>Myo Beach Road</t>
  </si>
  <si>
    <t>Wyoming</t>
  </si>
  <si>
    <t>Private - potential FEMA buyout property.</t>
  </si>
  <si>
    <t>FEMA buyout will transfer property to local government. A motorized boat launch facility should be developed to provide access to the North Branch.</t>
  </si>
  <si>
    <t>Scott W. Bollinger  717-346-8200</t>
  </si>
  <si>
    <t xml:space="preserve">Several properties along Myo Beach Road may be transferred to Meshoppen Township as part of the FEMA buyout process.  This project is along a Gateway Water Trail. </t>
  </si>
  <si>
    <t>Conewago Boat Launch</t>
  </si>
  <si>
    <t>Private - potential lease to PFBC.</t>
  </si>
  <si>
    <t>An undeveloped boat launch exists at this site.  A formal boat launch facility should be developed to provide access to the Susquehanna River</t>
  </si>
  <si>
    <t>Scott W. Bollinger  717-346-8196</t>
  </si>
  <si>
    <t>A small parking area exists.  Needs improved and expanded.</t>
  </si>
  <si>
    <t>Previously owned by PA Power and Light Co.  PPL recently sold the property to a private individual that may be willing to lease the property to the PFBC.</t>
  </si>
  <si>
    <t>Baker's Run,Sproul State Forest</t>
  </si>
  <si>
    <t>DCNR</t>
  </si>
  <si>
    <t>new canoe/kayak launch and parking</t>
  </si>
  <si>
    <t xml:space="preserve">NO </t>
  </si>
  <si>
    <t>Included in new development</t>
  </si>
  <si>
    <t>parking to be developed</t>
  </si>
  <si>
    <t>Blakeslee Memorial Recreation Area</t>
  </si>
  <si>
    <t>Bennett's Branch</t>
  </si>
  <si>
    <t>Elk</t>
  </si>
  <si>
    <t>WPC-agreement with PFBC</t>
  </si>
  <si>
    <t>Scott Bollinger</t>
  </si>
  <si>
    <t>41..293114</t>
  </si>
  <si>
    <t>Parking will be developed</t>
  </si>
  <si>
    <t>Bald Eagle State Forest</t>
  </si>
  <si>
    <t>Penns Creek</t>
  </si>
  <si>
    <t>Union</t>
  </si>
  <si>
    <t>Lock Haven City Beach</t>
  </si>
  <si>
    <t>new floating dock for small motorized and non-motorized crafts and fishing</t>
  </si>
  <si>
    <t>Leonara Hannagan 570-893-5903</t>
  </si>
  <si>
    <t>41°8'26.76'N</t>
  </si>
  <si>
    <t>77°26'54.72"W</t>
  </si>
  <si>
    <t>Parking lot on site</t>
  </si>
  <si>
    <t>Swimming access is already provided at another location on the beach</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</si>
</sst>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00000000"/>
    <numFmt numFmtId="165" formatCode="0.000000"/>
    <numFmt numFmtId="166" formatCode="0.0000"/>
  </numFmts>
  <fonts count="18" x14ac:knownFonts="1">
    <font>
      <sz val="11"/>
      <color theme="1"/>
      <name val="Calibri"/>
      <family val="2"/>
      <scheme val="minor"/>
    </font>
    <font>
      <b/>
      <sz val="11"/>
      <color theme="1"/>
      <name val="Calibri"/>
      <family val="2"/>
      <scheme val="minor"/>
    </font>
    <font>
      <b/>
      <sz val="10"/>
      <name val="Arial"/>
      <family val="2"/>
    </font>
    <font>
      <sz val="10"/>
      <name val="Arial"/>
      <family val="2"/>
    </font>
    <font>
      <sz val="10"/>
      <color indexed="10"/>
      <name val="Arial"/>
      <family val="2"/>
    </font>
    <font>
      <b/>
      <sz val="14"/>
      <color theme="1"/>
      <name val="Calibri"/>
      <family val="2"/>
      <scheme val="minor"/>
    </font>
    <font>
      <b/>
      <sz val="11"/>
      <color theme="0"/>
      <name val="Calibri"/>
      <family val="2"/>
      <scheme val="minor"/>
    </font>
    <font>
      <sz val="11"/>
      <color theme="0"/>
      <name val="Calibri"/>
      <family val="2"/>
      <scheme val="minor"/>
    </font>
    <font>
      <b/>
      <sz val="11"/>
      <color indexed="8"/>
      <name val="Calibri"/>
      <family val="2"/>
    </font>
    <font>
      <sz val="11"/>
      <color indexed="8"/>
      <name val="Calibri"/>
      <family val="2"/>
      <scheme val="minor"/>
    </font>
    <font>
      <sz val="11"/>
      <color rgb="FF1F497D"/>
      <name val="Calibri"/>
      <family val="2"/>
      <scheme val="minor"/>
    </font>
    <font>
      <sz val="11"/>
      <color indexed="8"/>
      <name val="Calibri"/>
      <family val="2"/>
    </font>
    <font>
      <b/>
      <sz val="11"/>
      <color indexed="8"/>
      <name val="Calibri"/>
      <family val="2"/>
      <scheme val="minor"/>
    </font>
    <font>
      <u/>
      <sz val="10"/>
      <color theme="10"/>
      <name val="Arial"/>
      <family val="2"/>
    </font>
    <font>
      <u/>
      <sz val="11"/>
      <color theme="10"/>
      <name val="Calibri"/>
      <family val="2"/>
      <scheme val="minor"/>
    </font>
    <font>
      <sz val="11"/>
      <color rgb="FF222222"/>
      <name val="Calibri"/>
      <family val="2"/>
      <scheme val="minor"/>
    </font>
    <font>
      <sz val="11"/>
      <name val="Calibri"/>
      <family val="2"/>
    </font>
    <font>
      <sz val="11"/>
      <color rgb="FFFF0000"/>
      <name val="Calibri"/>
      <family val="2"/>
    </font>
  </fonts>
  <fills count="9">
    <fill>
      <patternFill patternType="none"/>
    </fill>
    <fill>
      <patternFill patternType="gray125"/>
    </fill>
    <fill>
      <patternFill patternType="solid">
        <fgColor indexed="13"/>
        <bgColor indexed="64"/>
      </patternFill>
    </fill>
    <fill>
      <patternFill patternType="solid">
        <fgColor indexed="34"/>
        <bgColor indexed="64"/>
      </patternFill>
    </fill>
    <fill>
      <patternFill patternType="solid">
        <fgColor theme="0"/>
        <bgColor indexed="64"/>
      </patternFill>
    </fill>
    <fill>
      <patternFill patternType="solid">
        <fgColor rgb="FF92D050"/>
        <bgColor indexed="64"/>
      </patternFill>
    </fill>
    <fill>
      <patternFill patternType="solid">
        <fgColor theme="1"/>
        <bgColor indexed="64"/>
      </patternFill>
    </fill>
    <fill>
      <patternFill patternType="solid">
        <fgColor indexed="9"/>
        <bgColor indexed="64"/>
      </patternFill>
    </fill>
    <fill>
      <patternFill patternType="solid">
        <fgColor rgb="FFFFFF00"/>
        <bgColor indexed="64"/>
      </patternFill>
    </fill>
  </fills>
  <borders count="22">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11" fillId="0" borderId="0"/>
    <xf numFmtId="0" fontId="13" fillId="0" borderId="0" applyNumberFormat="0" applyFill="0" applyBorder="0" applyAlignment="0" applyProtection="0">
      <alignment vertical="center"/>
    </xf>
  </cellStyleXfs>
  <cellXfs count="150">
    <xf numFmtId="0" fontId="0" fillId="0" borderId="0" xfId="0"/>
    <xf numFmtId="0" fontId="2" fillId="0" borderId="0" xfId="0" applyFont="1"/>
    <xf numFmtId="0" fontId="0" fillId="0" borderId="0" xfId="0" applyFill="1"/>
    <xf numFmtId="0" fontId="0" fillId="0" borderId="1" xfId="0" applyBorder="1" applyAlignment="1">
      <alignment horizontal="center"/>
    </xf>
    <xf numFmtId="0" fontId="0" fillId="0" borderId="1" xfId="0" applyFill="1" applyBorder="1" applyAlignment="1">
      <alignment horizontal="center"/>
    </xf>
    <xf numFmtId="0" fontId="0" fillId="0" borderId="2" xfId="0" applyBorder="1"/>
    <xf numFmtId="0" fontId="0" fillId="0" borderId="2" xfId="0" applyFill="1" applyBorder="1"/>
    <xf numFmtId="0" fontId="0" fillId="0" borderId="3" xfId="0" applyBorder="1"/>
    <xf numFmtId="0" fontId="0" fillId="0" borderId="3" xfId="0" applyFill="1" applyBorder="1"/>
    <xf numFmtId="0" fontId="3" fillId="0" borderId="0" xfId="0" applyFont="1" applyFill="1"/>
    <xf numFmtId="14" fontId="0" fillId="0" borderId="0" xfId="0" applyNumberFormat="1"/>
    <xf numFmtId="0" fontId="3" fillId="0" borderId="0" xfId="0" applyFont="1"/>
    <xf numFmtId="0" fontId="3" fillId="0" borderId="3" xfId="0" applyFont="1" applyFill="1" applyBorder="1"/>
    <xf numFmtId="0" fontId="0" fillId="2" borderId="0" xfId="0" applyFill="1" applyBorder="1"/>
    <xf numFmtId="0" fontId="3" fillId="2" borderId="0" xfId="0" applyFont="1" applyFill="1" applyBorder="1"/>
    <xf numFmtId="0" fontId="4" fillId="0" borderId="0" xfId="0" applyFont="1" applyFill="1"/>
    <xf numFmtId="0" fontId="0" fillId="0" borderId="0" xfId="0" applyFill="1" applyBorder="1"/>
    <xf numFmtId="0" fontId="0" fillId="0" borderId="5" xfId="0" applyBorder="1"/>
    <xf numFmtId="0" fontId="4" fillId="0" borderId="0" xfId="0" applyFont="1"/>
    <xf numFmtId="0" fontId="0" fillId="0" borderId="3" xfId="0" applyFill="1" applyBorder="1" applyAlignment="1">
      <alignment horizontal="right"/>
    </xf>
    <xf numFmtId="0" fontId="3" fillId="2" borderId="3" xfId="0" applyFont="1" applyFill="1" applyBorder="1"/>
    <xf numFmtId="0" fontId="0" fillId="2" borderId="3" xfId="0" applyFill="1" applyBorder="1"/>
    <xf numFmtId="0" fontId="0" fillId="2" borderId="3" xfId="0" applyFill="1" applyBorder="1" applyAlignment="1">
      <alignment horizontal="right"/>
    </xf>
    <xf numFmtId="14" fontId="0" fillId="0" borderId="0" xfId="0" applyNumberFormat="1" applyFill="1"/>
    <xf numFmtId="0" fontId="3" fillId="2" borderId="0" xfId="0" applyFont="1" applyFill="1"/>
    <xf numFmtId="0" fontId="0" fillId="0" borderId="0" xfId="0" applyAlignment="1">
      <alignment horizontal="right" wrapText="1"/>
    </xf>
    <xf numFmtId="0" fontId="0" fillId="3" borderId="0" xfId="0" applyFill="1"/>
    <xf numFmtId="0" fontId="0" fillId="0" borderId="7" xfId="0" applyBorder="1" applyAlignment="1">
      <alignment horizontal="center"/>
    </xf>
    <xf numFmtId="0" fontId="0" fillId="0" borderId="7" xfId="0" applyFill="1" applyBorder="1" applyAlignment="1">
      <alignment horizontal="center"/>
    </xf>
    <xf numFmtId="1" fontId="0" fillId="5" borderId="5" xfId="0" applyNumberFormat="1" applyFill="1" applyBorder="1"/>
    <xf numFmtId="0" fontId="0" fillId="4" borderId="7" xfId="0" applyFill="1" applyBorder="1"/>
    <xf numFmtId="0" fontId="0" fillId="0" borderId="7" xfId="0" applyBorder="1"/>
    <xf numFmtId="0" fontId="0" fillId="5" borderId="5" xfId="0" applyFill="1" applyBorder="1"/>
    <xf numFmtId="0" fontId="0" fillId="0" borderId="5" xfId="0" applyBorder="1" applyAlignment="1">
      <alignment horizontal="right"/>
    </xf>
    <xf numFmtId="0" fontId="0" fillId="0" borderId="11" xfId="0" applyFill="1" applyBorder="1"/>
    <xf numFmtId="0" fontId="0" fillId="0" borderId="11" xfId="0" applyFill="1" applyBorder="1" applyAlignment="1">
      <alignment horizontal="right"/>
    </xf>
    <xf numFmtId="0" fontId="0" fillId="0" borderId="8" xfId="0" applyBorder="1"/>
    <xf numFmtId="0" fontId="0" fillId="0" borderId="13" xfId="0" applyBorder="1"/>
    <xf numFmtId="0" fontId="0" fillId="0" borderId="14" xfId="0" applyFill="1" applyBorder="1"/>
    <xf numFmtId="0" fontId="0" fillId="0" borderId="14" xfId="0" applyBorder="1"/>
    <xf numFmtId="0" fontId="0" fillId="0" borderId="11" xfId="0" applyBorder="1"/>
    <xf numFmtId="0" fontId="0" fillId="0" borderId="0" xfId="0" applyBorder="1"/>
    <xf numFmtId="0" fontId="0" fillId="0" borderId="0" xfId="0" applyBorder="1" applyAlignment="1">
      <alignment horizontal="right"/>
    </xf>
    <xf numFmtId="0" fontId="5" fillId="0" borderId="0" xfId="0" applyFont="1"/>
    <xf numFmtId="0" fontId="0" fillId="0" borderId="0" xfId="0" applyBorder="1" applyAlignment="1">
      <alignment wrapText="1"/>
    </xf>
    <xf numFmtId="0" fontId="0" fillId="0" borderId="10" xfId="0" applyBorder="1" applyAlignment="1">
      <alignment horizontal="center" wrapText="1"/>
    </xf>
    <xf numFmtId="0" fontId="0" fillId="0" borderId="3" xfId="0" applyBorder="1" applyAlignment="1">
      <alignment horizontal="center" wrapText="1"/>
    </xf>
    <xf numFmtId="0" fontId="0" fillId="0" borderId="12" xfId="0" applyBorder="1" applyAlignment="1">
      <alignment horizontal="center" wrapText="1"/>
    </xf>
    <xf numFmtId="0" fontId="0" fillId="0" borderId="1" xfId="0" applyBorder="1" applyAlignment="1">
      <alignment horizontal="center" wrapText="1"/>
    </xf>
    <xf numFmtId="0" fontId="0" fillId="0" borderId="9" xfId="0" applyBorder="1" applyAlignment="1">
      <alignment horizontal="center" wrapText="1"/>
    </xf>
    <xf numFmtId="0" fontId="0" fillId="0" borderId="0" xfId="0" applyFill="1" applyBorder="1" applyAlignment="1">
      <alignment horizontal="center" wrapText="1"/>
    </xf>
    <xf numFmtId="0" fontId="0" fillId="0" borderId="0" xfId="0" applyAlignment="1">
      <alignment wrapText="1"/>
    </xf>
    <xf numFmtId="9" fontId="0" fillId="0" borderId="3" xfId="0" applyNumberFormat="1" applyBorder="1"/>
    <xf numFmtId="0" fontId="0" fillId="0" borderId="0" xfId="0" applyBorder="1" applyAlignment="1">
      <alignment wrapText="1"/>
    </xf>
    <xf numFmtId="0" fontId="1" fillId="0" borderId="19" xfId="0" applyFont="1" applyBorder="1" applyAlignment="1"/>
    <xf numFmtId="0" fontId="0" fillId="0" borderId="20" xfId="0" applyBorder="1" applyAlignment="1"/>
    <xf numFmtId="0" fontId="0" fillId="0" borderId="13" xfId="0" applyBorder="1" applyAlignment="1"/>
    <xf numFmtId="0" fontId="0" fillId="0" borderId="4" xfId="0" applyBorder="1" applyAlignment="1">
      <alignment wrapText="1"/>
    </xf>
    <xf numFmtId="0" fontId="0" fillId="0" borderId="5" xfId="0" applyBorder="1" applyAlignment="1">
      <alignment wrapText="1"/>
    </xf>
    <xf numFmtId="0" fontId="0" fillId="0" borderId="6" xfId="0" applyBorder="1" applyAlignment="1">
      <alignment wrapText="1"/>
    </xf>
    <xf numFmtId="0" fontId="0" fillId="0" borderId="15" xfId="0" applyBorder="1" applyAlignment="1">
      <alignment wrapText="1"/>
    </xf>
    <xf numFmtId="0" fontId="0" fillId="0" borderId="0" xfId="0" applyBorder="1" applyAlignment="1">
      <alignment wrapText="1"/>
    </xf>
    <xf numFmtId="0" fontId="0" fillId="0" borderId="16" xfId="0" applyBorder="1" applyAlignment="1">
      <alignment wrapText="1"/>
    </xf>
    <xf numFmtId="0" fontId="0" fillId="0" borderId="17" xfId="0" applyBorder="1" applyAlignment="1">
      <alignment wrapText="1"/>
    </xf>
    <xf numFmtId="0" fontId="0" fillId="0" borderId="18" xfId="0" applyBorder="1" applyAlignment="1">
      <alignment wrapText="1"/>
    </xf>
    <xf numFmtId="0" fontId="0" fillId="0" borderId="8" xfId="0" applyBorder="1" applyAlignment="1">
      <alignment wrapText="1"/>
    </xf>
    <xf numFmtId="0" fontId="0" fillId="0" borderId="4" xfId="0" applyBorder="1" applyAlignment="1">
      <alignment vertical="center" wrapText="1"/>
    </xf>
    <xf numFmtId="0" fontId="7" fillId="6" borderId="0" xfId="0" applyFont="1" applyFill="1" applyBorder="1" applyAlignment="1">
      <alignment vertical="center" wrapText="1"/>
    </xf>
    <xf numFmtId="0" fontId="6" fillId="6" borderId="0"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8" fillId="0" borderId="7" xfId="0" quotePrefix="1" applyNumberFormat="1" applyFont="1" applyFill="1" applyBorder="1" applyAlignment="1">
      <alignment horizontal="center" vertical="center" wrapText="1"/>
    </xf>
    <xf numFmtId="0" fontId="8" fillId="0" borderId="19" xfId="0" applyFont="1" applyFill="1" applyBorder="1" applyAlignment="1">
      <alignment horizontal="center" wrapText="1"/>
    </xf>
    <xf numFmtId="0" fontId="8" fillId="0" borderId="20" xfId="0" applyFont="1" applyFill="1" applyBorder="1" applyAlignment="1">
      <alignment horizontal="center" wrapText="1"/>
    </xf>
    <xf numFmtId="0" fontId="8" fillId="0" borderId="13" xfId="0" applyFont="1" applyFill="1" applyBorder="1" applyAlignment="1">
      <alignment horizontal="center" wrapText="1"/>
    </xf>
    <xf numFmtId="0" fontId="8" fillId="7" borderId="7" xfId="0" applyFont="1" applyFill="1" applyBorder="1" applyAlignment="1">
      <alignment horizontal="center" vertical="center" wrapText="1"/>
    </xf>
    <xf numFmtId="0" fontId="8" fillId="0" borderId="20" xfId="0" applyFont="1" applyFill="1" applyBorder="1" applyAlignment="1">
      <alignment horizontal="center"/>
    </xf>
    <xf numFmtId="0" fontId="8" fillId="0" borderId="13" xfId="0" applyFont="1" applyFill="1" applyBorder="1" applyAlignment="1">
      <alignment horizontal="center"/>
    </xf>
    <xf numFmtId="0" fontId="8" fillId="0" borderId="19" xfId="0" applyFont="1" applyFill="1" applyBorder="1" applyAlignment="1"/>
    <xf numFmtId="0" fontId="0" fillId="0" borderId="13" xfId="0" applyFont="1" applyBorder="1" applyAlignment="1"/>
    <xf numFmtId="164" fontId="8" fillId="0" borderId="3" xfId="0" applyNumberFormat="1" applyFont="1" applyFill="1" applyBorder="1" applyAlignment="1">
      <alignment vertical="center"/>
    </xf>
    <xf numFmtId="1" fontId="1" fillId="0" borderId="7" xfId="0" applyNumberFormat="1" applyFont="1" applyFill="1" applyBorder="1" applyAlignment="1">
      <alignment vertical="center" wrapText="1"/>
    </xf>
    <xf numFmtId="1" fontId="1" fillId="0" borderId="7" xfId="0" applyNumberFormat="1" applyFont="1" applyFill="1" applyBorder="1" applyAlignment="1">
      <alignment vertical="center"/>
    </xf>
    <xf numFmtId="1" fontId="8" fillId="0" borderId="7" xfId="0" applyNumberFormat="1" applyFont="1" applyFill="1" applyBorder="1" applyAlignment="1">
      <alignment vertical="center" wrapText="1"/>
    </xf>
    <xf numFmtId="0" fontId="7" fillId="0" borderId="0" xfId="0" applyFont="1" applyFill="1" applyBorder="1" applyAlignment="1">
      <alignment wrapText="1"/>
    </xf>
    <xf numFmtId="0" fontId="7" fillId="6" borderId="0" xfId="0" applyFont="1" applyFill="1" applyBorder="1" applyAlignment="1">
      <alignment wrapText="1"/>
    </xf>
    <xf numFmtId="0" fontId="0" fillId="0" borderId="21" xfId="0" applyFont="1" applyFill="1" applyBorder="1" applyAlignment="1">
      <alignment wrapText="1"/>
    </xf>
    <xf numFmtId="0" fontId="8" fillId="0" borderId="7" xfId="0" applyNumberFormat="1" applyFont="1" applyFill="1" applyBorder="1" applyAlignment="1">
      <alignment horizontal="center" vertical="center" textRotation="90" wrapText="1"/>
    </xf>
    <xf numFmtId="0" fontId="0" fillId="7" borderId="21" xfId="0" applyFont="1" applyFill="1" applyBorder="1" applyAlignment="1">
      <alignment wrapText="1"/>
    </xf>
    <xf numFmtId="0" fontId="8" fillId="0" borderId="7" xfId="0" applyFont="1" applyFill="1" applyBorder="1" applyAlignment="1">
      <alignment horizontal="center" vertical="center" textRotation="90"/>
    </xf>
    <xf numFmtId="0" fontId="0" fillId="0" borderId="7" xfId="0" applyFont="1" applyFill="1" applyBorder="1" applyAlignment="1">
      <alignment vertical="center"/>
    </xf>
    <xf numFmtId="1" fontId="1" fillId="0" borderId="21" xfId="0" applyNumberFormat="1" applyFont="1" applyFill="1" applyBorder="1" applyAlignment="1">
      <alignment vertical="center" wrapText="1"/>
    </xf>
    <xf numFmtId="1" fontId="1" fillId="0" borderId="21" xfId="0" applyNumberFormat="1" applyFont="1" applyFill="1" applyBorder="1" applyAlignment="1">
      <alignment vertical="center"/>
    </xf>
    <xf numFmtId="1" fontId="8" fillId="0" borderId="21" xfId="0" applyNumberFormat="1" applyFont="1" applyFill="1" applyBorder="1" applyAlignment="1">
      <alignment vertical="center" wrapText="1"/>
    </xf>
    <xf numFmtId="0" fontId="0" fillId="0" borderId="0" xfId="0" applyFont="1" applyBorder="1" applyAlignment="1">
      <alignment wrapText="1"/>
    </xf>
    <xf numFmtId="0" fontId="0" fillId="0" borderId="0" xfId="0" applyFont="1" applyBorder="1" applyAlignment="1">
      <alignment vertical="center" wrapText="1"/>
    </xf>
    <xf numFmtId="0" fontId="0" fillId="0" borderId="0" xfId="0" applyFont="1" applyBorder="1" applyAlignment="1">
      <alignment horizontal="center" vertical="center" wrapText="1"/>
    </xf>
    <xf numFmtId="165" fontId="0" fillId="0" borderId="0" xfId="0" applyNumberFormat="1" applyFont="1" applyBorder="1" applyAlignment="1">
      <alignment vertical="center" wrapText="1"/>
    </xf>
    <xf numFmtId="0" fontId="0" fillId="0" borderId="0" xfId="0" applyFont="1" applyFill="1" applyBorder="1" applyAlignment="1">
      <alignment wrapText="1"/>
    </xf>
    <xf numFmtId="0" fontId="9" fillId="0" borderId="0" xfId="0" quotePrefix="1" applyNumberFormat="1" applyFont="1" applyFill="1" applyBorder="1" applyAlignment="1">
      <alignment wrapText="1"/>
    </xf>
    <xf numFmtId="0" fontId="0" fillId="0" borderId="0" xfId="0" applyFont="1" applyBorder="1"/>
    <xf numFmtId="0" fontId="10" fillId="0" borderId="0" xfId="0" applyFont="1" applyBorder="1" applyAlignment="1">
      <alignment wrapText="1"/>
    </xf>
    <xf numFmtId="0" fontId="9" fillId="0" borderId="0" xfId="1" applyFont="1" applyFill="1" applyBorder="1" applyAlignment="1">
      <alignment wrapText="1"/>
    </xf>
    <xf numFmtId="0" fontId="9" fillId="0" borderId="0" xfId="1" applyFont="1" applyFill="1" applyBorder="1"/>
    <xf numFmtId="0" fontId="9" fillId="0" borderId="0" xfId="0" applyNumberFormat="1" applyFont="1" applyFill="1" applyBorder="1" applyAlignment="1">
      <alignment wrapText="1"/>
    </xf>
    <xf numFmtId="0" fontId="9" fillId="0" borderId="0" xfId="1" applyFont="1" applyBorder="1" applyAlignment="1">
      <alignment wrapText="1"/>
    </xf>
    <xf numFmtId="17" fontId="9" fillId="0" borderId="0" xfId="1" applyNumberFormat="1" applyFont="1" applyBorder="1"/>
    <xf numFmtId="0" fontId="9" fillId="0" borderId="0" xfId="1" applyFont="1" applyBorder="1"/>
    <xf numFmtId="0" fontId="0" fillId="0" borderId="0" xfId="0" applyFont="1" applyBorder="1" applyAlignment="1"/>
    <xf numFmtId="0" fontId="9" fillId="0" borderId="0" xfId="0" applyFont="1" applyFill="1" applyBorder="1" applyAlignment="1">
      <alignment wrapText="1"/>
    </xf>
    <xf numFmtId="0" fontId="0" fillId="0" borderId="0" xfId="0" applyFill="1" applyAlignment="1">
      <alignment wrapText="1"/>
    </xf>
    <xf numFmtId="0" fontId="12" fillId="0" borderId="0" xfId="0" applyNumberFormat="1" applyFont="1" applyFill="1" applyBorder="1" applyAlignment="1">
      <alignment vertical="center" wrapText="1"/>
    </xf>
    <xf numFmtId="0" fontId="12" fillId="0" borderId="0" xfId="0" applyFont="1" applyFill="1" applyBorder="1" applyAlignment="1">
      <alignment horizontal="center" vertical="center" textRotation="90"/>
    </xf>
    <xf numFmtId="0" fontId="0" fillId="0" borderId="0" xfId="0" applyFont="1" applyBorder="1" applyAlignment="1">
      <alignment horizontal="left" wrapText="1"/>
    </xf>
    <xf numFmtId="164" fontId="12" fillId="0" borderId="0" xfId="0" applyNumberFormat="1" applyFont="1" applyFill="1" applyBorder="1" applyAlignment="1">
      <alignment vertical="center"/>
    </xf>
    <xf numFmtId="1" fontId="12" fillId="0" borderId="0" xfId="0" applyNumberFormat="1" applyFont="1" applyFill="1" applyBorder="1" applyAlignment="1">
      <alignment vertical="center"/>
    </xf>
    <xf numFmtId="0" fontId="9" fillId="0" borderId="0" xfId="0" applyNumberFormat="1" applyFont="1" applyFill="1" applyBorder="1" applyAlignment="1">
      <alignment vertical="center" wrapText="1"/>
    </xf>
    <xf numFmtId="0" fontId="0" fillId="0" borderId="0" xfId="0" applyFont="1" applyBorder="1" applyAlignment="1">
      <alignment vertical="center"/>
    </xf>
    <xf numFmtId="0" fontId="0" fillId="0" borderId="0" xfId="0" applyBorder="1" applyAlignment="1">
      <alignment horizontal="left" wrapText="1"/>
    </xf>
    <xf numFmtId="0" fontId="7" fillId="6" borderId="0" xfId="0" applyFont="1" applyFill="1" applyBorder="1" applyAlignment="1">
      <alignment horizontal="center" wrapText="1"/>
    </xf>
    <xf numFmtId="0" fontId="6" fillId="6" borderId="0" xfId="0" quotePrefix="1" applyNumberFormat="1" applyFont="1" applyFill="1" applyBorder="1" applyAlignment="1">
      <alignment horizontal="center" vertical="center" wrapText="1"/>
    </xf>
    <xf numFmtId="0" fontId="6" fillId="6" borderId="0" xfId="0" applyFont="1" applyFill="1" applyBorder="1" applyAlignment="1">
      <alignment horizontal="center" wrapText="1"/>
    </xf>
    <xf numFmtId="0" fontId="6" fillId="6" borderId="0" xfId="0" applyFont="1" applyFill="1" applyBorder="1" applyAlignment="1">
      <alignment horizontal="center" vertical="center" wrapText="1"/>
    </xf>
    <xf numFmtId="164" fontId="6" fillId="6" borderId="0" xfId="0" applyNumberFormat="1" applyFont="1" applyFill="1" applyBorder="1" applyAlignment="1">
      <alignment vertical="center" wrapText="1"/>
    </xf>
    <xf numFmtId="1" fontId="6" fillId="6" borderId="0" xfId="0" applyNumberFormat="1" applyFont="1" applyFill="1" applyBorder="1" applyAlignment="1">
      <alignment vertical="center" wrapText="1"/>
    </xf>
    <xf numFmtId="0" fontId="6" fillId="6" borderId="0" xfId="0" applyNumberFormat="1" applyFont="1" applyFill="1" applyBorder="1" applyAlignment="1">
      <alignment horizontal="center" vertical="center" textRotation="90" wrapText="1"/>
    </xf>
    <xf numFmtId="0" fontId="6" fillId="6" borderId="0" xfId="0" applyFont="1" applyFill="1" applyBorder="1" applyAlignment="1">
      <alignment horizontal="center" vertical="center" textRotation="90" wrapText="1"/>
    </xf>
    <xf numFmtId="0" fontId="0" fillId="0" borderId="0" xfId="0" applyFill="1" applyBorder="1" applyAlignment="1">
      <alignment wrapText="1"/>
    </xf>
    <xf numFmtId="0" fontId="14" fillId="0" borderId="0" xfId="2" applyFont="1" applyFill="1" applyBorder="1" applyAlignment="1">
      <alignment wrapText="1"/>
    </xf>
    <xf numFmtId="0" fontId="0" fillId="0" borderId="3" xfId="0" applyFill="1" applyBorder="1" applyAlignment="1">
      <alignment wrapText="1"/>
    </xf>
    <xf numFmtId="0" fontId="15" fillId="0" borderId="3" xfId="0" applyFont="1" applyFill="1" applyBorder="1" applyAlignment="1">
      <alignment wrapText="1"/>
    </xf>
    <xf numFmtId="0" fontId="10" fillId="0" borderId="0" xfId="0" applyFont="1"/>
    <xf numFmtId="0" fontId="0" fillId="0" borderId="3"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0" fillId="4" borderId="3" xfId="0" applyFill="1" applyBorder="1" applyAlignment="1">
      <alignment vertical="top" wrapText="1"/>
    </xf>
    <xf numFmtId="0" fontId="0" fillId="0" borderId="3" xfId="0" applyBorder="1" applyAlignment="1">
      <alignment vertical="top" wrapText="1"/>
    </xf>
    <xf numFmtId="0" fontId="0" fillId="0" borderId="3" xfId="0" applyBorder="1" applyAlignment="1">
      <alignment horizontal="center" vertical="top" wrapText="1"/>
    </xf>
    <xf numFmtId="0" fontId="0" fillId="0" borderId="3" xfId="0" applyFill="1" applyBorder="1" applyAlignment="1">
      <alignment horizontal="center" vertical="top" wrapText="1"/>
    </xf>
    <xf numFmtId="0" fontId="0" fillId="0" borderId="3" xfId="0" applyFill="1" applyBorder="1" applyAlignment="1">
      <alignment horizontal="left" vertical="top" wrapText="1"/>
    </xf>
    <xf numFmtId="0" fontId="0" fillId="0" borderId="3" xfId="0" applyBorder="1" applyAlignment="1">
      <alignment horizontal="left" vertical="top" wrapText="1"/>
    </xf>
    <xf numFmtId="0" fontId="16" fillId="0" borderId="3" xfId="0" applyFont="1" applyFill="1" applyBorder="1" applyAlignment="1">
      <alignment horizontal="left" vertical="top" wrapText="1"/>
    </xf>
    <xf numFmtId="0" fontId="0" fillId="0" borderId="3" xfId="0" applyFill="1" applyBorder="1" applyAlignment="1">
      <alignment vertical="top" wrapText="1"/>
    </xf>
    <xf numFmtId="0" fontId="16" fillId="0" borderId="3" xfId="0" applyFont="1" applyBorder="1" applyAlignment="1">
      <alignment horizontal="left" vertical="top" wrapText="1"/>
    </xf>
    <xf numFmtId="0" fontId="0" fillId="8" borderId="3" xfId="0" applyFill="1" applyBorder="1" applyAlignment="1">
      <alignment horizontal="center" vertical="top" wrapText="1"/>
    </xf>
    <xf numFmtId="0" fontId="0" fillId="8" borderId="3" xfId="0" applyFill="1" applyBorder="1" applyAlignment="1">
      <alignment vertical="top" wrapText="1"/>
    </xf>
    <xf numFmtId="0" fontId="0" fillId="8" borderId="3" xfId="0" applyFill="1" applyBorder="1" applyAlignment="1">
      <alignment horizontal="left" vertical="top" wrapText="1"/>
    </xf>
    <xf numFmtId="165" fontId="0" fillId="0" borderId="3" xfId="0" applyNumberFormat="1" applyFill="1" applyBorder="1" applyAlignment="1">
      <alignment vertical="top" wrapText="1"/>
    </xf>
    <xf numFmtId="0" fontId="16" fillId="0" borderId="3" xfId="0" applyFont="1" applyBorder="1" applyAlignment="1">
      <alignment vertical="top" wrapText="1"/>
    </xf>
    <xf numFmtId="166" fontId="0" fillId="0" borderId="3" xfId="0" applyNumberFormat="1" applyBorder="1" applyAlignment="1">
      <alignment vertical="top" wrapText="1"/>
    </xf>
    <xf numFmtId="0" fontId="0" fillId="0" borderId="3" xfId="0" applyNumberFormat="1" applyBorder="1" applyAlignment="1">
      <alignment vertical="top" wrapText="1"/>
    </xf>
  </cellXfs>
  <cellStyles count="3">
    <cellStyle name="Hyperlink" xfId="2" builtinId="8"/>
    <cellStyle name="Normal" xfId="0" builtinId="0"/>
    <cellStyle name="Normal 2" xfId="1"/>
  </cellStyles>
  <dxfs count="0"/>
  <tableStyles count="0" defaultTableStyle="TableStyleMedium9" defaultPivotStyle="PivotStyleLight16"/>
  <colors>
    <mruColors>
      <color rgb="FFFFFF5B"/>
      <color rgb="FFFFFFB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Existing Public Access Sites</a:t>
            </a:r>
          </a:p>
        </c:rich>
      </c:tx>
      <c:layout/>
      <c:overlay val="0"/>
    </c:title>
    <c:autoTitleDeleted val="0"/>
    <c:plotArea>
      <c:layout/>
      <c:barChart>
        <c:barDir val="col"/>
        <c:grouping val="stacked"/>
        <c:varyColors val="0"/>
        <c:ser>
          <c:idx val="0"/>
          <c:order val="0"/>
          <c:tx>
            <c:strRef>
              <c:f>'EO &amp; Indicator Reporting'!$B$2</c:f>
              <c:strCache>
                <c:ptCount val="1"/>
                <c:pt idx="0">
                  <c:v>MD</c:v>
                </c:pt>
              </c:strCache>
            </c:strRef>
          </c:tx>
          <c:invertIfNegative val="0"/>
          <c:cat>
            <c:strRef>
              <c:f>'EO &amp; Indicator Reporting'!$A$3:$A$6</c:f>
              <c:strCache>
                <c:ptCount val="4"/>
                <c:pt idx="0">
                  <c:v>Baseline</c:v>
                </c:pt>
                <c:pt idx="1">
                  <c:v>2011</c:v>
                </c:pt>
                <c:pt idx="2">
                  <c:v>2012</c:v>
                </c:pt>
                <c:pt idx="3">
                  <c:v>2013</c:v>
                </c:pt>
              </c:strCache>
            </c:strRef>
          </c:cat>
          <c:val>
            <c:numRef>
              <c:f>'EO &amp; Indicator Reporting'!$B$3:$B$6</c:f>
              <c:numCache>
                <c:formatCode>General</c:formatCode>
                <c:ptCount val="4"/>
                <c:pt idx="0">
                  <c:v>572</c:v>
                </c:pt>
                <c:pt idx="1">
                  <c:v>578</c:v>
                </c:pt>
                <c:pt idx="2">
                  <c:v>582</c:v>
                </c:pt>
                <c:pt idx="3">
                  <c:v>591</c:v>
                </c:pt>
              </c:numCache>
            </c:numRef>
          </c:val>
        </c:ser>
        <c:ser>
          <c:idx val="1"/>
          <c:order val="1"/>
          <c:tx>
            <c:strRef>
              <c:f>'EO &amp; Indicator Reporting'!$C$2</c:f>
              <c:strCache>
                <c:ptCount val="1"/>
                <c:pt idx="0">
                  <c:v>PA</c:v>
                </c:pt>
              </c:strCache>
            </c:strRef>
          </c:tx>
          <c:invertIfNegative val="0"/>
          <c:cat>
            <c:strRef>
              <c:f>'EO &amp; Indicator Reporting'!$A$3:$A$6</c:f>
              <c:strCache>
                <c:ptCount val="4"/>
                <c:pt idx="0">
                  <c:v>Baseline</c:v>
                </c:pt>
                <c:pt idx="1">
                  <c:v>2011</c:v>
                </c:pt>
                <c:pt idx="2">
                  <c:v>2012</c:v>
                </c:pt>
                <c:pt idx="3">
                  <c:v>2013</c:v>
                </c:pt>
              </c:strCache>
            </c:strRef>
          </c:cat>
          <c:val>
            <c:numRef>
              <c:f>'EO &amp; Indicator Reporting'!$C$3:$C$6</c:f>
              <c:numCache>
                <c:formatCode>General</c:formatCode>
                <c:ptCount val="4"/>
                <c:pt idx="0">
                  <c:v>181</c:v>
                </c:pt>
                <c:pt idx="1">
                  <c:v>184</c:v>
                </c:pt>
                <c:pt idx="2">
                  <c:v>188</c:v>
                </c:pt>
                <c:pt idx="3">
                  <c:v>196</c:v>
                </c:pt>
              </c:numCache>
            </c:numRef>
          </c:val>
        </c:ser>
        <c:ser>
          <c:idx val="2"/>
          <c:order val="2"/>
          <c:tx>
            <c:strRef>
              <c:f>'EO &amp; Indicator Reporting'!$D$2</c:f>
              <c:strCache>
                <c:ptCount val="1"/>
                <c:pt idx="0">
                  <c:v>VA</c:v>
                </c:pt>
              </c:strCache>
            </c:strRef>
          </c:tx>
          <c:invertIfNegative val="0"/>
          <c:cat>
            <c:strRef>
              <c:f>'EO &amp; Indicator Reporting'!$A$3:$A$6</c:f>
              <c:strCache>
                <c:ptCount val="4"/>
                <c:pt idx="0">
                  <c:v>Baseline</c:v>
                </c:pt>
                <c:pt idx="1">
                  <c:v>2011</c:v>
                </c:pt>
                <c:pt idx="2">
                  <c:v>2012</c:v>
                </c:pt>
                <c:pt idx="3">
                  <c:v>2013</c:v>
                </c:pt>
              </c:strCache>
            </c:strRef>
          </c:cat>
          <c:val>
            <c:numRef>
              <c:f>'EO &amp; Indicator Reporting'!$D$3:$D$6</c:f>
              <c:numCache>
                <c:formatCode>General</c:formatCode>
                <c:ptCount val="4"/>
                <c:pt idx="0">
                  <c:v>286</c:v>
                </c:pt>
                <c:pt idx="1">
                  <c:v>291</c:v>
                </c:pt>
                <c:pt idx="2">
                  <c:v>297</c:v>
                </c:pt>
                <c:pt idx="3">
                  <c:v>312</c:v>
                </c:pt>
              </c:numCache>
            </c:numRef>
          </c:val>
        </c:ser>
        <c:ser>
          <c:idx val="3"/>
          <c:order val="3"/>
          <c:tx>
            <c:strRef>
              <c:f>'EO &amp; Indicator Reporting'!$E$2</c:f>
              <c:strCache>
                <c:ptCount val="1"/>
                <c:pt idx="0">
                  <c:v>DC</c:v>
                </c:pt>
              </c:strCache>
            </c:strRef>
          </c:tx>
          <c:invertIfNegative val="0"/>
          <c:cat>
            <c:strRef>
              <c:f>'EO &amp; Indicator Reporting'!$A$3:$A$6</c:f>
              <c:strCache>
                <c:ptCount val="4"/>
                <c:pt idx="0">
                  <c:v>Baseline</c:v>
                </c:pt>
                <c:pt idx="1">
                  <c:v>2011</c:v>
                </c:pt>
                <c:pt idx="2">
                  <c:v>2012</c:v>
                </c:pt>
                <c:pt idx="3">
                  <c:v>2013</c:v>
                </c:pt>
              </c:strCache>
            </c:strRef>
          </c:cat>
          <c:val>
            <c:numRef>
              <c:f>'EO &amp; Indicator Reporting'!$E$3:$E$6</c:f>
              <c:numCache>
                <c:formatCode>General</c:formatCode>
                <c:ptCount val="4"/>
                <c:pt idx="0">
                  <c:v>22</c:v>
                </c:pt>
                <c:pt idx="1">
                  <c:v>23</c:v>
                </c:pt>
                <c:pt idx="2">
                  <c:v>23</c:v>
                </c:pt>
                <c:pt idx="3">
                  <c:v>23</c:v>
                </c:pt>
              </c:numCache>
            </c:numRef>
          </c:val>
        </c:ser>
        <c:ser>
          <c:idx val="4"/>
          <c:order val="4"/>
          <c:tx>
            <c:strRef>
              <c:f>'EO &amp; Indicator Reporting'!$F$2</c:f>
              <c:strCache>
                <c:ptCount val="1"/>
                <c:pt idx="0">
                  <c:v>DE</c:v>
                </c:pt>
              </c:strCache>
            </c:strRef>
          </c:tx>
          <c:invertIfNegative val="0"/>
          <c:cat>
            <c:strRef>
              <c:f>'EO &amp; Indicator Reporting'!$A$3:$A$6</c:f>
              <c:strCache>
                <c:ptCount val="4"/>
                <c:pt idx="0">
                  <c:v>Baseline</c:v>
                </c:pt>
                <c:pt idx="1">
                  <c:v>2011</c:v>
                </c:pt>
                <c:pt idx="2">
                  <c:v>2012</c:v>
                </c:pt>
                <c:pt idx="3">
                  <c:v>2013</c:v>
                </c:pt>
              </c:strCache>
            </c:strRef>
          </c:cat>
          <c:val>
            <c:numRef>
              <c:f>'EO &amp; Indicator Reporting'!$F$3:$F$6</c:f>
              <c:numCache>
                <c:formatCode>General</c:formatCode>
                <c:ptCount val="4"/>
                <c:pt idx="0">
                  <c:v>6</c:v>
                </c:pt>
                <c:pt idx="1">
                  <c:v>6</c:v>
                </c:pt>
                <c:pt idx="2">
                  <c:v>6</c:v>
                </c:pt>
                <c:pt idx="3">
                  <c:v>7</c:v>
                </c:pt>
              </c:numCache>
            </c:numRef>
          </c:val>
        </c:ser>
        <c:ser>
          <c:idx val="5"/>
          <c:order val="5"/>
          <c:tx>
            <c:strRef>
              <c:f>'EO &amp; Indicator Reporting'!$G$2</c:f>
              <c:strCache>
                <c:ptCount val="1"/>
                <c:pt idx="0">
                  <c:v>NY</c:v>
                </c:pt>
              </c:strCache>
            </c:strRef>
          </c:tx>
          <c:invertIfNegative val="0"/>
          <c:cat>
            <c:strRef>
              <c:f>'EO &amp; Indicator Reporting'!$A$3:$A$6</c:f>
              <c:strCache>
                <c:ptCount val="4"/>
                <c:pt idx="0">
                  <c:v>Baseline</c:v>
                </c:pt>
                <c:pt idx="1">
                  <c:v>2011</c:v>
                </c:pt>
                <c:pt idx="2">
                  <c:v>2012</c:v>
                </c:pt>
                <c:pt idx="3">
                  <c:v>2013</c:v>
                </c:pt>
              </c:strCache>
            </c:strRef>
          </c:cat>
          <c:val>
            <c:numRef>
              <c:f>'EO &amp; Indicator Reporting'!$G$3:$G$6</c:f>
              <c:numCache>
                <c:formatCode>General</c:formatCode>
                <c:ptCount val="4"/>
                <c:pt idx="0">
                  <c:v>28</c:v>
                </c:pt>
                <c:pt idx="1">
                  <c:v>28</c:v>
                </c:pt>
                <c:pt idx="2">
                  <c:v>32</c:v>
                </c:pt>
                <c:pt idx="3">
                  <c:v>35</c:v>
                </c:pt>
              </c:numCache>
            </c:numRef>
          </c:val>
        </c:ser>
        <c:ser>
          <c:idx val="6"/>
          <c:order val="6"/>
          <c:tx>
            <c:strRef>
              <c:f>'EO &amp; Indicator Reporting'!$H$2</c:f>
              <c:strCache>
                <c:ptCount val="1"/>
                <c:pt idx="0">
                  <c:v>WV</c:v>
                </c:pt>
              </c:strCache>
            </c:strRef>
          </c:tx>
          <c:invertIfNegative val="0"/>
          <c:cat>
            <c:strRef>
              <c:f>'EO &amp; Indicator Reporting'!$A$3:$A$6</c:f>
              <c:strCache>
                <c:ptCount val="4"/>
                <c:pt idx="0">
                  <c:v>Baseline</c:v>
                </c:pt>
                <c:pt idx="1">
                  <c:v>2011</c:v>
                </c:pt>
                <c:pt idx="2">
                  <c:v>2012</c:v>
                </c:pt>
                <c:pt idx="3">
                  <c:v>2013</c:v>
                </c:pt>
              </c:strCache>
            </c:strRef>
          </c:cat>
          <c:val>
            <c:numRef>
              <c:f>'EO &amp; Indicator Reporting'!$H$3:$H$6</c:f>
              <c:numCache>
                <c:formatCode>General</c:formatCode>
                <c:ptCount val="4"/>
                <c:pt idx="0">
                  <c:v>44</c:v>
                </c:pt>
                <c:pt idx="1">
                  <c:v>44</c:v>
                </c:pt>
                <c:pt idx="2">
                  <c:v>44</c:v>
                </c:pt>
                <c:pt idx="3">
                  <c:v>44</c:v>
                </c:pt>
              </c:numCache>
            </c:numRef>
          </c:val>
        </c:ser>
        <c:dLbls>
          <c:showLegendKey val="0"/>
          <c:showVal val="0"/>
          <c:showCatName val="0"/>
          <c:showSerName val="0"/>
          <c:showPercent val="0"/>
          <c:showBubbleSize val="0"/>
        </c:dLbls>
        <c:gapWidth val="55"/>
        <c:overlap val="100"/>
        <c:axId val="162854232"/>
        <c:axId val="162858712"/>
      </c:barChart>
      <c:catAx>
        <c:axId val="162854232"/>
        <c:scaling>
          <c:orientation val="minMax"/>
        </c:scaling>
        <c:delete val="0"/>
        <c:axPos val="b"/>
        <c:numFmt formatCode="General" sourceLinked="0"/>
        <c:majorTickMark val="none"/>
        <c:minorTickMark val="none"/>
        <c:tickLblPos val="nextTo"/>
        <c:crossAx val="162858712"/>
        <c:crosses val="autoZero"/>
        <c:auto val="1"/>
        <c:lblAlgn val="ctr"/>
        <c:lblOffset val="100"/>
        <c:noMultiLvlLbl val="0"/>
      </c:catAx>
      <c:valAx>
        <c:axId val="162858712"/>
        <c:scaling>
          <c:orientation val="minMax"/>
        </c:scaling>
        <c:delete val="0"/>
        <c:axPos val="l"/>
        <c:majorGridlines/>
        <c:numFmt formatCode="General" sourceLinked="1"/>
        <c:majorTickMark val="none"/>
        <c:minorTickMark val="none"/>
        <c:tickLblPos val="nextTo"/>
        <c:crossAx val="162854232"/>
        <c:crosses val="autoZero"/>
        <c:crossBetween val="between"/>
      </c:valAx>
    </c:plotArea>
    <c:legend>
      <c:legendPos val="r"/>
      <c:layout/>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Existing Public Access Sites</a:t>
            </a:r>
          </a:p>
        </c:rich>
      </c:tx>
      <c:layout/>
      <c:overlay val="0"/>
    </c:title>
    <c:autoTitleDeleted val="0"/>
    <c:plotArea>
      <c:layout>
        <c:manualLayout>
          <c:layoutTarget val="inner"/>
          <c:xMode val="edge"/>
          <c:yMode val="edge"/>
          <c:x val="0.15112929389579582"/>
          <c:y val="0.14922182709719944"/>
          <c:w val="0.63053637823257869"/>
          <c:h val="0.73558959494798448"/>
        </c:manualLayout>
      </c:layout>
      <c:lineChart>
        <c:grouping val="standard"/>
        <c:varyColors val="0"/>
        <c:ser>
          <c:idx val="0"/>
          <c:order val="0"/>
          <c:tx>
            <c:strRef>
              <c:f>'EO &amp; Indicator Reporting'!$I$2</c:f>
              <c:strCache>
                <c:ptCount val="1"/>
                <c:pt idx="0">
                  <c:v>Cumulative Total</c:v>
                </c:pt>
              </c:strCache>
            </c:strRef>
          </c:tx>
          <c:marker>
            <c:symbol val="none"/>
          </c:marker>
          <c:cat>
            <c:strRef>
              <c:f>'EO &amp; Indicator Reporting'!$A$3:$A$6</c:f>
              <c:strCache>
                <c:ptCount val="4"/>
                <c:pt idx="0">
                  <c:v>Baseline</c:v>
                </c:pt>
                <c:pt idx="1">
                  <c:v>2011</c:v>
                </c:pt>
                <c:pt idx="2">
                  <c:v>2012</c:v>
                </c:pt>
                <c:pt idx="3">
                  <c:v>2013</c:v>
                </c:pt>
              </c:strCache>
            </c:strRef>
          </c:cat>
          <c:val>
            <c:numRef>
              <c:f>'EO &amp; Indicator Reporting'!$I$3:$I$6</c:f>
              <c:numCache>
                <c:formatCode>General</c:formatCode>
                <c:ptCount val="4"/>
                <c:pt idx="0">
                  <c:v>1139</c:v>
                </c:pt>
                <c:pt idx="1">
                  <c:v>1154</c:v>
                </c:pt>
                <c:pt idx="2">
                  <c:v>1172</c:v>
                </c:pt>
                <c:pt idx="3">
                  <c:v>1208</c:v>
                </c:pt>
              </c:numCache>
            </c:numRef>
          </c:val>
          <c:smooth val="0"/>
        </c:ser>
        <c:ser>
          <c:idx val="1"/>
          <c:order val="1"/>
          <c:tx>
            <c:strRef>
              <c:f>'EO &amp; Indicator Reporting'!$J$2</c:f>
              <c:strCache>
                <c:ptCount val="1"/>
                <c:pt idx="0">
                  <c:v>Projected Milestone*</c:v>
                </c:pt>
              </c:strCache>
            </c:strRef>
          </c:tx>
          <c:marker>
            <c:symbol val="none"/>
          </c:marker>
          <c:cat>
            <c:strRef>
              <c:f>'EO &amp; Indicator Reporting'!$A$3:$A$6</c:f>
              <c:strCache>
                <c:ptCount val="4"/>
                <c:pt idx="0">
                  <c:v>Baseline</c:v>
                </c:pt>
                <c:pt idx="1">
                  <c:v>2011</c:v>
                </c:pt>
                <c:pt idx="2">
                  <c:v>2012</c:v>
                </c:pt>
                <c:pt idx="3">
                  <c:v>2013</c:v>
                </c:pt>
              </c:strCache>
            </c:strRef>
          </c:cat>
          <c:val>
            <c:numRef>
              <c:f>'EO &amp; Indicator Reporting'!$J$3:$J$6</c:f>
              <c:numCache>
                <c:formatCode>General</c:formatCode>
                <c:ptCount val="4"/>
                <c:pt idx="0">
                  <c:v>1139</c:v>
                </c:pt>
                <c:pt idx="1">
                  <c:v>1159</c:v>
                </c:pt>
                <c:pt idx="2">
                  <c:v>1179</c:v>
                </c:pt>
                <c:pt idx="3">
                  <c:v>1199</c:v>
                </c:pt>
              </c:numCache>
            </c:numRef>
          </c:val>
          <c:smooth val="0"/>
        </c:ser>
        <c:dLbls>
          <c:showLegendKey val="0"/>
          <c:showVal val="0"/>
          <c:showCatName val="0"/>
          <c:showSerName val="0"/>
          <c:showPercent val="0"/>
          <c:showBubbleSize val="0"/>
        </c:dLbls>
        <c:smooth val="0"/>
        <c:axId val="163364240"/>
        <c:axId val="163337112"/>
      </c:lineChart>
      <c:catAx>
        <c:axId val="163364240"/>
        <c:scaling>
          <c:orientation val="minMax"/>
        </c:scaling>
        <c:delete val="0"/>
        <c:axPos val="b"/>
        <c:numFmt formatCode="General" sourceLinked="1"/>
        <c:majorTickMark val="none"/>
        <c:minorTickMark val="none"/>
        <c:tickLblPos val="nextTo"/>
        <c:crossAx val="163337112"/>
        <c:crosses val="autoZero"/>
        <c:auto val="1"/>
        <c:lblAlgn val="ctr"/>
        <c:lblOffset val="100"/>
        <c:noMultiLvlLbl val="0"/>
      </c:catAx>
      <c:valAx>
        <c:axId val="163337112"/>
        <c:scaling>
          <c:orientation val="minMax"/>
        </c:scaling>
        <c:delete val="0"/>
        <c:axPos val="l"/>
        <c:majorGridlines/>
        <c:title>
          <c:layout/>
          <c:overlay val="0"/>
        </c:title>
        <c:numFmt formatCode="General" sourceLinked="1"/>
        <c:majorTickMark val="none"/>
        <c:minorTickMark val="none"/>
        <c:tickLblPos val="nextTo"/>
        <c:crossAx val="163364240"/>
        <c:crosses val="autoZero"/>
        <c:crossBetween val="between"/>
      </c:valAx>
    </c:plotArea>
    <c:legend>
      <c:legendPos val="r"/>
      <c:layout>
        <c:manualLayout>
          <c:xMode val="edge"/>
          <c:yMode val="edge"/>
          <c:x val="0.79390070891922626"/>
          <c:y val="0.35958080446337687"/>
          <c:w val="0.19386425428992191"/>
          <c:h val="0.25947176112667902"/>
        </c:manualLayout>
      </c:layout>
      <c:overlay val="0"/>
    </c:legend>
    <c:plotVisOnly val="1"/>
    <c:dispBlanksAs val="gap"/>
    <c:showDLblsOverMax val="0"/>
  </c:chart>
  <c:printSettings>
    <c:headerFooter/>
    <c:pageMargins b="0.75000000000000144" l="0.70000000000000062" r="0.70000000000000062" t="0.75000000000000144" header="0.30000000000000032" footer="0.30000000000000032"/>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6122465045504869"/>
          <c:y val="9.7744360902256272E-2"/>
          <c:w val="0.7142864260666717"/>
          <c:h val="0.73308270676691656"/>
        </c:manualLayout>
      </c:layout>
      <c:barChart>
        <c:barDir val="col"/>
        <c:grouping val="stacked"/>
        <c:varyColors val="0"/>
        <c:ser>
          <c:idx val="0"/>
          <c:order val="0"/>
          <c:tx>
            <c:strRef>
              <c:f>'[1]public access index details'!$B$2</c:f>
              <c:strCache>
                <c:ptCount val="1"/>
                <c:pt idx="0">
                  <c:v>MD</c:v>
                </c:pt>
              </c:strCache>
            </c:strRef>
          </c:tx>
          <c:spPr>
            <a:solidFill>
              <a:srgbClr val="9999FF"/>
            </a:solidFill>
            <a:ln w="12700">
              <a:solidFill>
                <a:srgbClr val="000000"/>
              </a:solidFill>
              <a:prstDash val="solid"/>
            </a:ln>
          </c:spPr>
          <c:invertIfNegative val="0"/>
          <c:cat>
            <c:numRef>
              <c:f>'[1]public access index details'!$A$3:$A$13</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details'!$B$3:$B$13</c:f>
              <c:numCache>
                <c:formatCode>General</c:formatCode>
                <c:ptCount val="11"/>
                <c:pt idx="0">
                  <c:v>70</c:v>
                </c:pt>
                <c:pt idx="1">
                  <c:v>175</c:v>
                </c:pt>
                <c:pt idx="2">
                  <c:v>443</c:v>
                </c:pt>
                <c:pt idx="3">
                  <c:v>580</c:v>
                </c:pt>
                <c:pt idx="4">
                  <c:v>600</c:v>
                </c:pt>
                <c:pt idx="5">
                  <c:v>640</c:v>
                </c:pt>
                <c:pt idx="6">
                  <c:v>653</c:v>
                </c:pt>
                <c:pt idx="7">
                  <c:v>653</c:v>
                </c:pt>
                <c:pt idx="8">
                  <c:v>676</c:v>
                </c:pt>
                <c:pt idx="9">
                  <c:v>676</c:v>
                </c:pt>
                <c:pt idx="10">
                  <c:v>676</c:v>
                </c:pt>
              </c:numCache>
            </c:numRef>
          </c:val>
        </c:ser>
        <c:ser>
          <c:idx val="1"/>
          <c:order val="1"/>
          <c:tx>
            <c:strRef>
              <c:f>'[1]public access index details'!$C$2</c:f>
              <c:strCache>
                <c:ptCount val="1"/>
                <c:pt idx="0">
                  <c:v>PA</c:v>
                </c:pt>
              </c:strCache>
            </c:strRef>
          </c:tx>
          <c:spPr>
            <a:solidFill>
              <a:srgbClr val="993366"/>
            </a:solidFill>
            <a:ln w="12700">
              <a:solidFill>
                <a:srgbClr val="000000"/>
              </a:solidFill>
              <a:prstDash val="solid"/>
            </a:ln>
          </c:spPr>
          <c:invertIfNegative val="0"/>
          <c:cat>
            <c:numRef>
              <c:f>'[1]public access index details'!$A$3:$A$13</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details'!$C$3:$C$13</c:f>
              <c:numCache>
                <c:formatCode>General</c:formatCode>
                <c:ptCount val="11"/>
                <c:pt idx="0">
                  <c:v>24</c:v>
                </c:pt>
                <c:pt idx="1">
                  <c:v>59</c:v>
                </c:pt>
                <c:pt idx="2">
                  <c:v>453</c:v>
                </c:pt>
                <c:pt idx="3">
                  <c:v>521</c:v>
                </c:pt>
                <c:pt idx="4">
                  <c:v>561</c:v>
                </c:pt>
                <c:pt idx="5">
                  <c:v>636</c:v>
                </c:pt>
                <c:pt idx="6">
                  <c:v>636</c:v>
                </c:pt>
                <c:pt idx="7">
                  <c:v>895</c:v>
                </c:pt>
                <c:pt idx="8">
                  <c:v>895</c:v>
                </c:pt>
                <c:pt idx="9">
                  <c:v>895</c:v>
                </c:pt>
                <c:pt idx="10">
                  <c:v>895</c:v>
                </c:pt>
              </c:numCache>
            </c:numRef>
          </c:val>
        </c:ser>
        <c:ser>
          <c:idx val="2"/>
          <c:order val="2"/>
          <c:tx>
            <c:strRef>
              <c:f>'[1]public access index details'!$D$2</c:f>
              <c:strCache>
                <c:ptCount val="1"/>
                <c:pt idx="0">
                  <c:v>VA</c:v>
                </c:pt>
              </c:strCache>
            </c:strRef>
          </c:tx>
          <c:spPr>
            <a:solidFill>
              <a:srgbClr val="FFFFCC"/>
            </a:solidFill>
            <a:ln w="12700">
              <a:solidFill>
                <a:srgbClr val="000000"/>
              </a:solidFill>
              <a:prstDash val="solid"/>
            </a:ln>
          </c:spPr>
          <c:invertIfNegative val="0"/>
          <c:cat>
            <c:numRef>
              <c:f>'[1]public access index details'!$A$3:$A$13</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details'!$D$3:$D$13</c:f>
              <c:numCache>
                <c:formatCode>General</c:formatCode>
                <c:ptCount val="11"/>
                <c:pt idx="0">
                  <c:v>198.5</c:v>
                </c:pt>
                <c:pt idx="1">
                  <c:v>285.5</c:v>
                </c:pt>
                <c:pt idx="2">
                  <c:v>357.5</c:v>
                </c:pt>
                <c:pt idx="3">
                  <c:v>357.5</c:v>
                </c:pt>
                <c:pt idx="4">
                  <c:v>467.5</c:v>
                </c:pt>
                <c:pt idx="5">
                  <c:v>467.5</c:v>
                </c:pt>
                <c:pt idx="6">
                  <c:v>507</c:v>
                </c:pt>
                <c:pt idx="7">
                  <c:v>563.5</c:v>
                </c:pt>
                <c:pt idx="8">
                  <c:v>563.5</c:v>
                </c:pt>
                <c:pt idx="9">
                  <c:v>563.5</c:v>
                </c:pt>
                <c:pt idx="10">
                  <c:v>563.5</c:v>
                </c:pt>
              </c:numCache>
            </c:numRef>
          </c:val>
        </c:ser>
        <c:ser>
          <c:idx val="3"/>
          <c:order val="3"/>
          <c:tx>
            <c:strRef>
              <c:f>'[1]public access index details'!$E$2</c:f>
              <c:strCache>
                <c:ptCount val="1"/>
                <c:pt idx="0">
                  <c:v>NY</c:v>
                </c:pt>
              </c:strCache>
            </c:strRef>
          </c:tx>
          <c:spPr>
            <a:solidFill>
              <a:srgbClr val="CCFFFF"/>
            </a:solidFill>
            <a:ln w="12700">
              <a:solidFill>
                <a:srgbClr val="000000"/>
              </a:solidFill>
              <a:prstDash val="solid"/>
            </a:ln>
          </c:spPr>
          <c:invertIfNegative val="0"/>
          <c:cat>
            <c:numRef>
              <c:f>'[1]public access index details'!$A$3:$A$13</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details'!$E$3:$E$13</c:f>
              <c:numCache>
                <c:formatCode>General</c:formatCode>
                <c:ptCount val="11"/>
                <c:pt idx="0">
                  <c:v>0</c:v>
                </c:pt>
                <c:pt idx="1">
                  <c:v>40</c:v>
                </c:pt>
                <c:pt idx="2">
                  <c:v>40</c:v>
                </c:pt>
                <c:pt idx="3">
                  <c:v>40</c:v>
                </c:pt>
                <c:pt idx="4">
                  <c:v>40</c:v>
                </c:pt>
                <c:pt idx="5">
                  <c:v>40</c:v>
                </c:pt>
                <c:pt idx="6">
                  <c:v>40</c:v>
                </c:pt>
                <c:pt idx="7">
                  <c:v>40</c:v>
                </c:pt>
                <c:pt idx="8">
                  <c:v>40</c:v>
                </c:pt>
                <c:pt idx="9">
                  <c:v>40</c:v>
                </c:pt>
                <c:pt idx="10">
                  <c:v>40</c:v>
                </c:pt>
              </c:numCache>
            </c:numRef>
          </c:val>
        </c:ser>
        <c:ser>
          <c:idx val="4"/>
          <c:order val="4"/>
          <c:tx>
            <c:strRef>
              <c:f>'[1]public access index details'!$F$2</c:f>
              <c:strCache>
                <c:ptCount val="1"/>
                <c:pt idx="0">
                  <c:v>DC</c:v>
                </c:pt>
              </c:strCache>
            </c:strRef>
          </c:tx>
          <c:spPr>
            <a:solidFill>
              <a:srgbClr val="660066"/>
            </a:solidFill>
            <a:ln w="12700">
              <a:solidFill>
                <a:srgbClr val="000000"/>
              </a:solidFill>
              <a:prstDash val="solid"/>
            </a:ln>
          </c:spPr>
          <c:invertIfNegative val="0"/>
          <c:cat>
            <c:numRef>
              <c:f>'[1]public access index details'!$A$3:$A$13</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details'!$F$3:$F$13</c:f>
              <c:numCache>
                <c:formatCode>General</c:formatCode>
                <c:ptCount val="11"/>
                <c:pt idx="0">
                  <c:v>0</c:v>
                </c:pt>
                <c:pt idx="1">
                  <c:v>0</c:v>
                </c:pt>
                <c:pt idx="2">
                  <c:v>0</c:v>
                </c:pt>
                <c:pt idx="3">
                  <c:v>0</c:v>
                </c:pt>
                <c:pt idx="4">
                  <c:v>0</c:v>
                </c:pt>
                <c:pt idx="5">
                  <c:v>0</c:v>
                </c:pt>
                <c:pt idx="6">
                  <c:v>0</c:v>
                </c:pt>
                <c:pt idx="7">
                  <c:v>9</c:v>
                </c:pt>
                <c:pt idx="8">
                  <c:v>9</c:v>
                </c:pt>
                <c:pt idx="9">
                  <c:v>9</c:v>
                </c:pt>
                <c:pt idx="10">
                  <c:v>9</c:v>
                </c:pt>
              </c:numCache>
            </c:numRef>
          </c:val>
        </c:ser>
        <c:ser>
          <c:idx val="5"/>
          <c:order val="5"/>
          <c:tx>
            <c:strRef>
              <c:f>'[1]public access index details'!$G$2</c:f>
              <c:strCache>
                <c:ptCount val="1"/>
                <c:pt idx="0">
                  <c:v>WV</c:v>
                </c:pt>
              </c:strCache>
            </c:strRef>
          </c:tx>
          <c:spPr>
            <a:solidFill>
              <a:srgbClr val="FF8080"/>
            </a:solidFill>
            <a:ln w="12700">
              <a:solidFill>
                <a:srgbClr val="000000"/>
              </a:solidFill>
              <a:prstDash val="solid"/>
            </a:ln>
          </c:spPr>
          <c:invertIfNegative val="0"/>
          <c:cat>
            <c:numRef>
              <c:f>'[1]public access index details'!$A$3:$A$13</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details'!$G$3:$G$13</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6"/>
          <c:order val="6"/>
          <c:tx>
            <c:strRef>
              <c:f>'[1]public access index details'!$H$2</c:f>
              <c:strCache>
                <c:ptCount val="1"/>
                <c:pt idx="0">
                  <c:v>DE</c:v>
                </c:pt>
              </c:strCache>
            </c:strRef>
          </c:tx>
          <c:spPr>
            <a:solidFill>
              <a:srgbClr val="0066CC"/>
            </a:solidFill>
            <a:ln w="12700">
              <a:solidFill>
                <a:srgbClr val="000000"/>
              </a:solidFill>
              <a:prstDash val="solid"/>
            </a:ln>
          </c:spPr>
          <c:invertIfNegative val="0"/>
          <c:cat>
            <c:numRef>
              <c:f>'[1]public access index details'!$A$3:$A$13</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details'!$H$3:$H$13</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dLbls>
          <c:showLegendKey val="0"/>
          <c:showVal val="0"/>
          <c:showCatName val="0"/>
          <c:showSerName val="0"/>
          <c:showPercent val="0"/>
          <c:showBubbleSize val="0"/>
        </c:dLbls>
        <c:gapWidth val="150"/>
        <c:overlap val="100"/>
        <c:axId val="163323368"/>
        <c:axId val="163895152"/>
      </c:barChart>
      <c:catAx>
        <c:axId val="16332336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63895152"/>
        <c:crosses val="autoZero"/>
        <c:auto val="1"/>
        <c:lblAlgn val="ctr"/>
        <c:lblOffset val="100"/>
        <c:tickLblSkip val="2"/>
        <c:tickMarkSkip val="1"/>
        <c:noMultiLvlLbl val="0"/>
      </c:catAx>
      <c:valAx>
        <c:axId val="163895152"/>
        <c:scaling>
          <c:orientation val="minMax"/>
        </c:scaling>
        <c:delete val="0"/>
        <c:axPos val="l"/>
        <c:majorGridlines>
          <c:spPr>
            <a:ln w="3175">
              <a:solidFill>
                <a:srgbClr val="000000"/>
              </a:solidFill>
              <a:prstDash val="solid"/>
            </a:ln>
          </c:spPr>
        </c:majorGridlines>
        <c:title>
          <c:tx>
            <c:rich>
              <a:bodyPr/>
              <a:lstStyle/>
              <a:p>
                <a:pPr>
                  <a:defRPr sz="1000" b="0" i="0" u="none" strike="noStrike" baseline="0">
                    <a:solidFill>
                      <a:srgbClr val="000000"/>
                    </a:solidFill>
                    <a:latin typeface="Arial"/>
                    <a:ea typeface="Arial"/>
                    <a:cs typeface="Arial"/>
                  </a:defRPr>
                </a:pPr>
                <a:r>
                  <a:rPr lang="en-US"/>
                  <a:t>miles of water trails (cumulative)</a:t>
                </a:r>
              </a:p>
            </c:rich>
          </c:tx>
          <c:layout>
            <c:manualLayout>
              <c:xMode val="edge"/>
              <c:yMode val="edge"/>
              <c:x val="3.2653093763047841E-2"/>
              <c:y val="0.1090225563909774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63323368"/>
        <c:crosses val="autoZero"/>
        <c:crossBetween val="between"/>
        <c:majorUnit val="500"/>
      </c:valAx>
      <c:spPr>
        <a:solidFill>
          <a:srgbClr val="C0C0C0"/>
        </a:solidFill>
        <a:ln w="12700">
          <a:solidFill>
            <a:srgbClr val="808080"/>
          </a:solidFill>
          <a:prstDash val="solid"/>
        </a:ln>
      </c:spPr>
    </c:plotArea>
    <c:legend>
      <c:legendPos val="r"/>
      <c:layout>
        <c:manualLayout>
          <c:xMode val="edge"/>
          <c:yMode val="edge"/>
          <c:x val="0.89796007848381565"/>
          <c:y val="0.18796992481203137"/>
          <c:w val="8.5714371128001107E-2"/>
          <c:h val="0.55639097744361132"/>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000000000000244" r="0.75000000000000244" t="1" header="0.5" footer="0.5"/>
    <c:pageSetup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693892193371522"/>
          <c:y val="9.7744360902256272E-2"/>
          <c:w val="0.73265379130838881"/>
          <c:h val="0.73308270676691656"/>
        </c:manualLayout>
      </c:layout>
      <c:barChart>
        <c:barDir val="col"/>
        <c:grouping val="stacked"/>
        <c:varyColors val="0"/>
        <c:ser>
          <c:idx val="0"/>
          <c:order val="0"/>
          <c:tx>
            <c:strRef>
              <c:f>'[1]public access index details'!$B$16</c:f>
              <c:strCache>
                <c:ptCount val="1"/>
                <c:pt idx="0">
                  <c:v>MD</c:v>
                </c:pt>
              </c:strCache>
            </c:strRef>
          </c:tx>
          <c:spPr>
            <a:solidFill>
              <a:srgbClr val="9999FF"/>
            </a:solidFill>
            <a:ln w="12700">
              <a:solidFill>
                <a:srgbClr val="000000"/>
              </a:solidFill>
              <a:prstDash val="solid"/>
            </a:ln>
          </c:spPr>
          <c:invertIfNegative val="0"/>
          <c:cat>
            <c:numRef>
              <c:f>'[1]public access index details'!$A$17:$A$27</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details'!$B$17:$B$27</c:f>
              <c:numCache>
                <c:formatCode>General</c:formatCode>
                <c:ptCount val="11"/>
                <c:pt idx="0">
                  <c:v>304</c:v>
                </c:pt>
                <c:pt idx="1">
                  <c:v>314</c:v>
                </c:pt>
                <c:pt idx="2">
                  <c:v>322</c:v>
                </c:pt>
                <c:pt idx="3">
                  <c:v>322</c:v>
                </c:pt>
                <c:pt idx="4">
                  <c:v>336</c:v>
                </c:pt>
                <c:pt idx="5">
                  <c:v>341</c:v>
                </c:pt>
                <c:pt idx="6">
                  <c:v>354</c:v>
                </c:pt>
                <c:pt idx="7">
                  <c:v>354</c:v>
                </c:pt>
                <c:pt idx="8">
                  <c:v>358</c:v>
                </c:pt>
                <c:pt idx="9">
                  <c:v>362</c:v>
                </c:pt>
                <c:pt idx="10">
                  <c:v>363</c:v>
                </c:pt>
              </c:numCache>
            </c:numRef>
          </c:val>
        </c:ser>
        <c:ser>
          <c:idx val="1"/>
          <c:order val="1"/>
          <c:tx>
            <c:strRef>
              <c:f>'[1]public access index details'!$C$16</c:f>
              <c:strCache>
                <c:ptCount val="1"/>
                <c:pt idx="0">
                  <c:v>PA</c:v>
                </c:pt>
              </c:strCache>
            </c:strRef>
          </c:tx>
          <c:spPr>
            <a:solidFill>
              <a:srgbClr val="993366"/>
            </a:solidFill>
            <a:ln w="12700">
              <a:solidFill>
                <a:srgbClr val="000000"/>
              </a:solidFill>
              <a:prstDash val="solid"/>
            </a:ln>
          </c:spPr>
          <c:invertIfNegative val="0"/>
          <c:cat>
            <c:numRef>
              <c:f>'[1]public access index details'!$A$17:$A$27</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details'!$C$17:$C$27</c:f>
              <c:numCache>
                <c:formatCode>General</c:formatCode>
                <c:ptCount val="11"/>
                <c:pt idx="0">
                  <c:v>81</c:v>
                </c:pt>
                <c:pt idx="1">
                  <c:v>81</c:v>
                </c:pt>
                <c:pt idx="2">
                  <c:v>82</c:v>
                </c:pt>
                <c:pt idx="3">
                  <c:v>82</c:v>
                </c:pt>
                <c:pt idx="4">
                  <c:v>85</c:v>
                </c:pt>
                <c:pt idx="5">
                  <c:v>96</c:v>
                </c:pt>
                <c:pt idx="6">
                  <c:v>103</c:v>
                </c:pt>
                <c:pt idx="7">
                  <c:v>106</c:v>
                </c:pt>
                <c:pt idx="8">
                  <c:v>109</c:v>
                </c:pt>
                <c:pt idx="9">
                  <c:v>109</c:v>
                </c:pt>
                <c:pt idx="10">
                  <c:v>114</c:v>
                </c:pt>
              </c:numCache>
            </c:numRef>
          </c:val>
        </c:ser>
        <c:ser>
          <c:idx val="2"/>
          <c:order val="2"/>
          <c:tx>
            <c:strRef>
              <c:f>'[1]public access index details'!$D$16</c:f>
              <c:strCache>
                <c:ptCount val="1"/>
                <c:pt idx="0">
                  <c:v>VA</c:v>
                </c:pt>
              </c:strCache>
            </c:strRef>
          </c:tx>
          <c:spPr>
            <a:solidFill>
              <a:srgbClr val="FFFFCC"/>
            </a:solidFill>
            <a:ln w="12700">
              <a:solidFill>
                <a:srgbClr val="000000"/>
              </a:solidFill>
              <a:prstDash val="solid"/>
            </a:ln>
          </c:spPr>
          <c:invertIfNegative val="0"/>
          <c:cat>
            <c:numRef>
              <c:f>'[1]public access index details'!$A$17:$A$27</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details'!$D$17:$D$27</c:f>
              <c:numCache>
                <c:formatCode>General</c:formatCode>
                <c:ptCount val="11"/>
                <c:pt idx="0">
                  <c:v>219</c:v>
                </c:pt>
                <c:pt idx="1">
                  <c:v>224</c:v>
                </c:pt>
                <c:pt idx="2">
                  <c:v>229</c:v>
                </c:pt>
                <c:pt idx="3">
                  <c:v>231</c:v>
                </c:pt>
                <c:pt idx="4">
                  <c:v>233</c:v>
                </c:pt>
                <c:pt idx="5">
                  <c:v>238</c:v>
                </c:pt>
                <c:pt idx="6">
                  <c:v>260</c:v>
                </c:pt>
                <c:pt idx="7">
                  <c:v>266</c:v>
                </c:pt>
                <c:pt idx="8">
                  <c:v>270</c:v>
                </c:pt>
                <c:pt idx="9">
                  <c:v>270</c:v>
                </c:pt>
                <c:pt idx="10">
                  <c:v>270</c:v>
                </c:pt>
              </c:numCache>
            </c:numRef>
          </c:val>
        </c:ser>
        <c:ser>
          <c:idx val="3"/>
          <c:order val="3"/>
          <c:tx>
            <c:strRef>
              <c:f>'[1]public access index details'!$E$16</c:f>
              <c:strCache>
                <c:ptCount val="1"/>
                <c:pt idx="0">
                  <c:v>DC</c:v>
                </c:pt>
              </c:strCache>
            </c:strRef>
          </c:tx>
          <c:spPr>
            <a:solidFill>
              <a:srgbClr val="CCFFFF"/>
            </a:solidFill>
            <a:ln w="12700">
              <a:solidFill>
                <a:srgbClr val="000000"/>
              </a:solidFill>
              <a:prstDash val="solid"/>
            </a:ln>
          </c:spPr>
          <c:invertIfNegative val="0"/>
          <c:cat>
            <c:numRef>
              <c:f>'[1]public access index details'!$A$17:$A$27</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details'!$E$17:$E$27</c:f>
              <c:numCache>
                <c:formatCode>General</c:formatCode>
                <c:ptCount val="11"/>
                <c:pt idx="0">
                  <c:v>15</c:v>
                </c:pt>
                <c:pt idx="1">
                  <c:v>15</c:v>
                </c:pt>
                <c:pt idx="2">
                  <c:v>15</c:v>
                </c:pt>
                <c:pt idx="3">
                  <c:v>15</c:v>
                </c:pt>
                <c:pt idx="4">
                  <c:v>15</c:v>
                </c:pt>
                <c:pt idx="5">
                  <c:v>15</c:v>
                </c:pt>
                <c:pt idx="6">
                  <c:v>15</c:v>
                </c:pt>
                <c:pt idx="7">
                  <c:v>20</c:v>
                </c:pt>
                <c:pt idx="8">
                  <c:v>20</c:v>
                </c:pt>
                <c:pt idx="9">
                  <c:v>20</c:v>
                </c:pt>
                <c:pt idx="10">
                  <c:v>20</c:v>
                </c:pt>
              </c:numCache>
            </c:numRef>
          </c:val>
        </c:ser>
        <c:dLbls>
          <c:showLegendKey val="0"/>
          <c:showVal val="0"/>
          <c:showCatName val="0"/>
          <c:showSerName val="0"/>
          <c:showPercent val="0"/>
          <c:showBubbleSize val="0"/>
        </c:dLbls>
        <c:gapWidth val="150"/>
        <c:overlap val="100"/>
        <c:axId val="163075008"/>
        <c:axId val="163269464"/>
      </c:barChart>
      <c:catAx>
        <c:axId val="16307500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63269464"/>
        <c:crosses val="autoZero"/>
        <c:auto val="1"/>
        <c:lblAlgn val="ctr"/>
        <c:lblOffset val="100"/>
        <c:tickLblSkip val="2"/>
        <c:tickMarkSkip val="1"/>
        <c:noMultiLvlLbl val="0"/>
      </c:catAx>
      <c:valAx>
        <c:axId val="163269464"/>
        <c:scaling>
          <c:orientation val="minMax"/>
        </c:scaling>
        <c:delete val="0"/>
        <c:axPos val="l"/>
        <c:majorGridlines>
          <c:spPr>
            <a:ln w="3175">
              <a:solidFill>
                <a:srgbClr val="000000"/>
              </a:solidFill>
              <a:prstDash val="solid"/>
            </a:ln>
          </c:spPr>
        </c:majorGridlines>
        <c:title>
          <c:tx>
            <c:rich>
              <a:bodyPr/>
              <a:lstStyle/>
              <a:p>
                <a:pPr>
                  <a:defRPr sz="1000" b="0" i="0" u="none" strike="noStrike" baseline="0">
                    <a:solidFill>
                      <a:srgbClr val="000000"/>
                    </a:solidFill>
                    <a:latin typeface="Arial"/>
                    <a:ea typeface="Arial"/>
                    <a:cs typeface="Arial"/>
                  </a:defRPr>
                </a:pPr>
                <a:r>
                  <a:rPr lang="en-US"/>
                  <a:t>public access sits (cumulative)</a:t>
                </a:r>
              </a:p>
            </c:rich>
          </c:tx>
          <c:layout>
            <c:manualLayout>
              <c:xMode val="edge"/>
              <c:yMode val="edge"/>
              <c:x val="3.2653093763047841E-2"/>
              <c:y val="0.12030075187969964"/>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63075008"/>
        <c:crosses val="autoZero"/>
        <c:crossBetween val="between"/>
      </c:valAx>
      <c:spPr>
        <a:solidFill>
          <a:srgbClr val="C0C0C0"/>
        </a:solidFill>
        <a:ln w="12700">
          <a:solidFill>
            <a:srgbClr val="808080"/>
          </a:solidFill>
          <a:prstDash val="solid"/>
        </a:ln>
      </c:spPr>
    </c:plotArea>
    <c:legend>
      <c:legendPos val="r"/>
      <c:layout>
        <c:manualLayout>
          <c:xMode val="edge"/>
          <c:yMode val="edge"/>
          <c:x val="0.90204171520419985"/>
          <c:y val="0.30451127819549006"/>
          <c:w val="8.1632734407619589E-2"/>
          <c:h val="0.31954887218045386"/>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000000000000244" r="0.75000000000000244" t="1" header="0.5" footer="0.5"/>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693892193371522"/>
          <c:y val="9.7744360902256272E-2"/>
          <c:w val="0.82449061751695785"/>
          <c:h val="0.73308270676691656"/>
        </c:manualLayout>
      </c:layout>
      <c:barChart>
        <c:barDir val="col"/>
        <c:grouping val="clustered"/>
        <c:varyColors val="0"/>
        <c:ser>
          <c:idx val="0"/>
          <c:order val="0"/>
          <c:spPr>
            <a:solidFill>
              <a:srgbClr val="9999FF"/>
            </a:solidFill>
            <a:ln w="12700">
              <a:solidFill>
                <a:srgbClr val="000000"/>
              </a:solidFill>
              <a:prstDash val="solid"/>
            </a:ln>
          </c:spPr>
          <c:invertIfNegative val="0"/>
          <c:cat>
            <c:numRef>
              <c:f>'[1]public access index details'!$A$36:$A$46</c:f>
              <c:numCache>
                <c:formatCode>General</c:formatCode>
                <c:ptCount val="11"/>
                <c:pt idx="0">
                  <c:v>2000</c:v>
                </c:pt>
                <c:pt idx="1">
                  <c:v>2001</c:v>
                </c:pt>
                <c:pt idx="2">
                  <c:v>2002</c:v>
                </c:pt>
                <c:pt idx="3">
                  <c:v>2003</c:v>
                </c:pt>
                <c:pt idx="4">
                  <c:v>2004</c:v>
                </c:pt>
                <c:pt idx="5">
                  <c:v>2005</c:v>
                </c:pt>
                <c:pt idx="6">
                  <c:v>2006</c:v>
                </c:pt>
                <c:pt idx="7">
                  <c:v>2007</c:v>
                </c:pt>
                <c:pt idx="8">
                  <c:v>2008</c:v>
                </c:pt>
                <c:pt idx="9">
                  <c:v>2009</c:v>
                </c:pt>
                <c:pt idx="10">
                  <c:v>2010</c:v>
                </c:pt>
              </c:numCache>
            </c:numRef>
          </c:cat>
          <c:val>
            <c:numRef>
              <c:f>'[1]public access index details'!$C$36:$C$46</c:f>
              <c:numCache>
                <c:formatCode>General</c:formatCode>
                <c:ptCount val="11"/>
                <c:pt idx="0">
                  <c:v>28</c:v>
                </c:pt>
                <c:pt idx="1">
                  <c:v>65</c:v>
                </c:pt>
                <c:pt idx="2">
                  <c:v>116</c:v>
                </c:pt>
                <c:pt idx="3">
                  <c:v>127</c:v>
                </c:pt>
                <c:pt idx="4">
                  <c:v>140</c:v>
                </c:pt>
                <c:pt idx="5">
                  <c:v>146</c:v>
                </c:pt>
                <c:pt idx="6">
                  <c:v>152</c:v>
                </c:pt>
                <c:pt idx="7">
                  <c:v>156</c:v>
                </c:pt>
                <c:pt idx="8">
                  <c:v>161</c:v>
                </c:pt>
                <c:pt idx="9">
                  <c:v>166</c:v>
                </c:pt>
                <c:pt idx="10">
                  <c:v>173</c:v>
                </c:pt>
              </c:numCache>
            </c:numRef>
          </c:val>
        </c:ser>
        <c:dLbls>
          <c:showLegendKey val="0"/>
          <c:showVal val="0"/>
          <c:showCatName val="0"/>
          <c:showSerName val="0"/>
          <c:showPercent val="0"/>
          <c:showBubbleSize val="0"/>
        </c:dLbls>
        <c:gapWidth val="150"/>
        <c:axId val="163740080"/>
        <c:axId val="163764056"/>
      </c:barChart>
      <c:catAx>
        <c:axId val="163740080"/>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63764056"/>
        <c:crosses val="autoZero"/>
        <c:auto val="1"/>
        <c:lblAlgn val="ctr"/>
        <c:lblOffset val="100"/>
        <c:tickLblSkip val="2"/>
        <c:tickMarkSkip val="1"/>
        <c:noMultiLvlLbl val="0"/>
      </c:catAx>
      <c:valAx>
        <c:axId val="163764056"/>
        <c:scaling>
          <c:orientation val="minMax"/>
        </c:scaling>
        <c:delete val="0"/>
        <c:axPos val="l"/>
        <c:majorGridlines>
          <c:spPr>
            <a:ln w="3175">
              <a:solidFill>
                <a:srgbClr val="000000"/>
              </a:solidFill>
              <a:prstDash val="solid"/>
            </a:ln>
          </c:spPr>
        </c:majorGridlines>
        <c:title>
          <c:tx>
            <c:rich>
              <a:bodyPr/>
              <a:lstStyle/>
              <a:p>
                <a:pPr>
                  <a:defRPr sz="1000" b="0" i="0" u="none" strike="noStrike" baseline="0">
                    <a:solidFill>
                      <a:srgbClr val="000000"/>
                    </a:solidFill>
                    <a:latin typeface="Arial"/>
                    <a:ea typeface="Arial"/>
                    <a:cs typeface="Arial"/>
                  </a:defRPr>
                </a:pPr>
                <a:r>
                  <a:rPr lang="en-US"/>
                  <a:t>gateways designated (cumulative)</a:t>
                </a:r>
              </a:p>
            </c:rich>
          </c:tx>
          <c:layout>
            <c:manualLayout>
              <c:xMode val="edge"/>
              <c:yMode val="edge"/>
              <c:x val="3.2653093763047841E-2"/>
              <c:y val="9.0225563909774764E-2"/>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63740080"/>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000000000000244" r="0.75000000000000244" t="1" header="0.5" footer="0.5"/>
    <c:pageSetup/>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13</xdr:col>
      <xdr:colOff>312180</xdr:colOff>
      <xdr:row>0</xdr:row>
      <xdr:rowOff>45624</xdr:rowOff>
    </xdr:from>
    <xdr:to>
      <xdr:col>21</xdr:col>
      <xdr:colOff>381000</xdr:colOff>
      <xdr:row>16</xdr:row>
      <xdr:rowOff>123265</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299588</xdr:colOff>
      <xdr:row>17</xdr:row>
      <xdr:rowOff>33618</xdr:rowOff>
    </xdr:from>
    <xdr:to>
      <xdr:col>21</xdr:col>
      <xdr:colOff>358588</xdr:colOff>
      <xdr:row>32</xdr:row>
      <xdr:rowOff>123265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10</xdr:col>
      <xdr:colOff>47624</xdr:colOff>
      <xdr:row>47</xdr:row>
      <xdr:rowOff>114300</xdr:rowOff>
    </xdr:from>
    <xdr:to>
      <xdr:col>16</xdr:col>
      <xdr:colOff>134470</xdr:colOff>
      <xdr:row>63</xdr:row>
      <xdr:rowOff>57150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19049</xdr:colOff>
      <xdr:row>64</xdr:row>
      <xdr:rowOff>28575</xdr:rowOff>
    </xdr:from>
    <xdr:to>
      <xdr:col>16</xdr:col>
      <xdr:colOff>168087</xdr:colOff>
      <xdr:row>79</xdr:row>
      <xdr:rowOff>133350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28574</xdr:colOff>
      <xdr:row>81</xdr:row>
      <xdr:rowOff>133350</xdr:rowOff>
    </xdr:from>
    <xdr:to>
      <xdr:col>16</xdr:col>
      <xdr:colOff>291352</xdr:colOff>
      <xdr:row>97</xdr:row>
      <xdr:rowOff>76200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0.16301</cdr:x>
      <cdr:y>0.58085</cdr:y>
    </cdr:from>
    <cdr:to>
      <cdr:x>0.87985</cdr:x>
      <cdr:y>0.58085</cdr:y>
    </cdr:to>
    <cdr:sp macro="" textlink="">
      <cdr:nvSpPr>
        <cdr:cNvPr id="3073" name="Line 1"/>
        <cdr:cNvSpPr>
          <a:spLocks xmlns:a="http://schemas.openxmlformats.org/drawingml/2006/main" noChangeShapeType="1"/>
        </cdr:cNvSpPr>
      </cdr:nvSpPr>
      <cdr:spPr bwMode="auto">
        <a:xfrm xmlns:a="http://schemas.openxmlformats.org/drawingml/2006/main">
          <a:off x="765518" y="1480388"/>
          <a:ext cx="3352531" cy="0"/>
        </a:xfrm>
        <a:prstGeom xmlns:a="http://schemas.openxmlformats.org/drawingml/2006/main" prst="line">
          <a:avLst/>
        </a:prstGeom>
        <a:noFill xmlns:a="http://schemas.openxmlformats.org/drawingml/2006/main"/>
        <a:ln xmlns:a="http://schemas.openxmlformats.org/drawingml/2006/main" w="9525">
          <a:solidFill>
            <a:srgbClr val="000000"/>
          </a:solidFill>
          <a:prstDash val="dash"/>
          <a:round/>
          <a:headEnd/>
          <a:tailEnd/>
        </a:ln>
      </cdr:spPr>
    </cdr:sp>
  </cdr:relSizeAnchor>
  <cdr:relSizeAnchor xmlns:cdr="http://schemas.openxmlformats.org/drawingml/2006/chartDrawing">
    <cdr:from>
      <cdr:x>0.4253</cdr:x>
      <cdr:y>0.52454</cdr:y>
    </cdr:from>
    <cdr:to>
      <cdr:x>0.62074</cdr:x>
      <cdr:y>0.60323</cdr:y>
    </cdr:to>
    <cdr:sp macro="" textlink="">
      <cdr:nvSpPr>
        <cdr:cNvPr id="3074" name="Text Box 2"/>
        <cdr:cNvSpPr txBox="1">
          <a:spLocks xmlns:a="http://schemas.openxmlformats.org/drawingml/2006/main" noChangeArrowheads="1"/>
        </cdr:cNvSpPr>
      </cdr:nvSpPr>
      <cdr:spPr bwMode="auto">
        <a:xfrm xmlns:a="http://schemas.openxmlformats.org/drawingml/2006/main">
          <a:off x="1992221" y="1337185"/>
          <a:ext cx="914014" cy="200117"/>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wrap="none" lIns="18288" tIns="22860" rIns="0" bIns="0" anchor="t" upright="1">
          <a:spAutoFit/>
        </a:bodyPr>
        <a:lstStyle xmlns:a="http://schemas.openxmlformats.org/drawingml/2006/main"/>
        <a:p xmlns:a="http://schemas.openxmlformats.org/drawingml/2006/main">
          <a:pPr algn="l" rtl="0">
            <a:defRPr sz="1000"/>
          </a:pPr>
          <a:r>
            <a:rPr lang="en-US" sz="1000" b="0" i="0" u="none" strike="noStrike" baseline="0">
              <a:solidFill>
                <a:srgbClr val="000000"/>
              </a:solidFill>
              <a:latin typeface="Arial"/>
              <a:cs typeface="Arial"/>
            </a:rPr>
            <a:t>792.5 mile goal</a:t>
          </a:r>
        </a:p>
      </cdr:txBody>
    </cdr:sp>
  </cdr:relSizeAnchor>
</c:userShapes>
</file>

<file path=xl/drawings/drawing4.xml><?xml version="1.0" encoding="utf-8"?>
<c:userShapes xmlns:c="http://schemas.openxmlformats.org/drawingml/2006/chart">
  <cdr:relSizeAnchor xmlns:cdr="http://schemas.openxmlformats.org/drawingml/2006/chartDrawing">
    <cdr:from>
      <cdr:x>0.1466</cdr:x>
      <cdr:y>0.17201</cdr:y>
    </cdr:from>
    <cdr:to>
      <cdr:x>0.87961</cdr:x>
      <cdr:y>0.17201</cdr:y>
    </cdr:to>
    <cdr:sp macro="" textlink="">
      <cdr:nvSpPr>
        <cdr:cNvPr id="4097" name="Line 1"/>
        <cdr:cNvSpPr>
          <a:spLocks xmlns:a="http://schemas.openxmlformats.org/drawingml/2006/main" noChangeShapeType="1"/>
        </cdr:cNvSpPr>
      </cdr:nvSpPr>
      <cdr:spPr bwMode="auto">
        <a:xfrm xmlns:a="http://schemas.openxmlformats.org/drawingml/2006/main">
          <a:off x="688777" y="440632"/>
          <a:ext cx="3428126" cy="0"/>
        </a:xfrm>
        <a:prstGeom xmlns:a="http://schemas.openxmlformats.org/drawingml/2006/main" prst="line">
          <a:avLst/>
        </a:prstGeom>
        <a:noFill xmlns:a="http://schemas.openxmlformats.org/drawingml/2006/main"/>
        <a:ln xmlns:a="http://schemas.openxmlformats.org/drawingml/2006/main" w="9525">
          <a:solidFill>
            <a:srgbClr val="000000"/>
          </a:solidFill>
          <a:prstDash val="dash"/>
          <a:round/>
          <a:headEnd/>
          <a:tailEnd/>
        </a:ln>
      </cdr:spPr>
    </cdr:sp>
  </cdr:relSizeAnchor>
  <cdr:relSizeAnchor xmlns:cdr="http://schemas.openxmlformats.org/drawingml/2006/chartDrawing">
    <cdr:from>
      <cdr:x>0.45224</cdr:x>
      <cdr:y>0.11643</cdr:y>
    </cdr:from>
    <cdr:to>
      <cdr:x>0.61927</cdr:x>
      <cdr:y>0.19511</cdr:y>
    </cdr:to>
    <cdr:sp macro="" textlink="">
      <cdr:nvSpPr>
        <cdr:cNvPr id="4098" name="Text Box 2"/>
        <cdr:cNvSpPr txBox="1">
          <a:spLocks xmlns:a="http://schemas.openxmlformats.org/drawingml/2006/main" noChangeArrowheads="1"/>
        </cdr:cNvSpPr>
      </cdr:nvSpPr>
      <cdr:spPr bwMode="auto">
        <a:xfrm xmlns:a="http://schemas.openxmlformats.org/drawingml/2006/main">
          <a:off x="2118213" y="299264"/>
          <a:ext cx="781150" cy="200118"/>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wrap="none" lIns="18288" tIns="22860" rIns="0" bIns="0" anchor="t" upright="1">
          <a:spAutoFit/>
        </a:bodyPr>
        <a:lstStyle xmlns:a="http://schemas.openxmlformats.org/drawingml/2006/main"/>
        <a:p xmlns:a="http://schemas.openxmlformats.org/drawingml/2006/main">
          <a:pPr algn="l" rtl="0">
            <a:defRPr sz="1000"/>
          </a:pPr>
          <a:r>
            <a:rPr lang="en-US" sz="1000" b="0" i="0" u="none" strike="noStrike" baseline="0">
              <a:solidFill>
                <a:srgbClr val="000000"/>
              </a:solidFill>
              <a:latin typeface="Arial"/>
              <a:cs typeface="Arial"/>
            </a:rPr>
            <a:t>805 site goal</a:t>
          </a:r>
        </a:p>
      </cdr:txBody>
    </cdr:sp>
  </cdr:relSizeAnchor>
</c:userShapes>
</file>

<file path=xl/drawings/drawing5.xml><?xml version="1.0" encoding="utf-8"?>
<c:userShapes xmlns:c="http://schemas.openxmlformats.org/drawingml/2006/chart">
  <cdr:relSizeAnchor xmlns:cdr="http://schemas.openxmlformats.org/drawingml/2006/chartDrawing">
    <cdr:from>
      <cdr:x>0.14488</cdr:x>
      <cdr:y>0.71898</cdr:y>
    </cdr:from>
    <cdr:to>
      <cdr:x>0.97145</cdr:x>
      <cdr:y>0.72259</cdr:y>
    </cdr:to>
    <cdr:sp macro="" textlink="">
      <cdr:nvSpPr>
        <cdr:cNvPr id="7169" name="Line 1"/>
        <cdr:cNvSpPr>
          <a:spLocks xmlns:a="http://schemas.openxmlformats.org/drawingml/2006/main" noChangeShapeType="1"/>
        </cdr:cNvSpPr>
      </cdr:nvSpPr>
      <cdr:spPr bwMode="auto">
        <a:xfrm xmlns:a="http://schemas.openxmlformats.org/drawingml/2006/main" flipV="1">
          <a:off x="680760" y="1831665"/>
          <a:ext cx="3865661" cy="9180"/>
        </a:xfrm>
        <a:prstGeom xmlns:a="http://schemas.openxmlformats.org/drawingml/2006/main" prst="line">
          <a:avLst/>
        </a:prstGeom>
        <a:noFill xmlns:a="http://schemas.openxmlformats.org/drawingml/2006/main"/>
        <a:ln xmlns:a="http://schemas.openxmlformats.org/drawingml/2006/main" w="9525">
          <a:solidFill>
            <a:srgbClr val="000000"/>
          </a:solidFill>
          <a:prstDash val="dash"/>
          <a:round/>
          <a:headEnd/>
          <a:tailEnd/>
        </a:ln>
      </cdr:spPr>
    </cdr:sp>
  </cdr:relSizeAnchor>
  <cdr:relSizeAnchor xmlns:cdr="http://schemas.openxmlformats.org/drawingml/2006/chartDrawing">
    <cdr:from>
      <cdr:x>0.45592</cdr:x>
      <cdr:y>0.65184</cdr:y>
    </cdr:from>
    <cdr:to>
      <cdr:x>0.68393</cdr:x>
      <cdr:y>0.73053</cdr:y>
    </cdr:to>
    <cdr:sp macro="" textlink="">
      <cdr:nvSpPr>
        <cdr:cNvPr id="7170" name="Text Box 2"/>
        <cdr:cNvSpPr txBox="1">
          <a:spLocks xmlns:a="http://schemas.openxmlformats.org/drawingml/2006/main" noChangeArrowheads="1"/>
        </cdr:cNvSpPr>
      </cdr:nvSpPr>
      <cdr:spPr bwMode="auto">
        <a:xfrm xmlns:a="http://schemas.openxmlformats.org/drawingml/2006/main">
          <a:off x="2135394" y="1660923"/>
          <a:ext cx="1066350" cy="200118"/>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wrap="none" lIns="18288" tIns="22860" rIns="0" bIns="0" anchor="t" upright="1">
          <a:spAutoFit/>
        </a:bodyPr>
        <a:lstStyle xmlns:a="http://schemas.openxmlformats.org/drawingml/2006/main"/>
        <a:p xmlns:a="http://schemas.openxmlformats.org/drawingml/2006/main">
          <a:pPr algn="l" rtl="0">
            <a:defRPr sz="1000"/>
          </a:pPr>
          <a:r>
            <a:rPr lang="en-US" sz="1000" b="0" i="0" u="none" strike="noStrike" baseline="0">
              <a:solidFill>
                <a:srgbClr val="000000"/>
              </a:solidFill>
              <a:latin typeface="Arial"/>
              <a:cs typeface="Arial"/>
            </a:rPr>
            <a:t>30 Gateways goal</a:t>
          </a: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1/SBRZEZ~1/LOCALS~1/Temp/bay_barometer_-_publicaccess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blic Access Index Summary"/>
      <sheetName val="public access index details"/>
    </sheetNames>
    <sheetDataSet>
      <sheetData sheetId="0" refreshError="1"/>
      <sheetData sheetId="1">
        <row r="2">
          <cell r="B2" t="str">
            <v>MD</v>
          </cell>
          <cell r="C2" t="str">
            <v>PA</v>
          </cell>
          <cell r="D2" t="str">
            <v>VA</v>
          </cell>
          <cell r="E2" t="str">
            <v>NY</v>
          </cell>
          <cell r="F2" t="str">
            <v>DC</v>
          </cell>
          <cell r="G2" t="str">
            <v>WV</v>
          </cell>
          <cell r="H2" t="str">
            <v>DE</v>
          </cell>
        </row>
        <row r="3">
          <cell r="A3">
            <v>2000</v>
          </cell>
          <cell r="B3">
            <v>70</v>
          </cell>
          <cell r="C3">
            <v>24</v>
          </cell>
          <cell r="D3">
            <v>198.5</v>
          </cell>
          <cell r="E3">
            <v>0</v>
          </cell>
          <cell r="F3">
            <v>0</v>
          </cell>
          <cell r="G3">
            <v>0</v>
          </cell>
          <cell r="H3">
            <v>0</v>
          </cell>
        </row>
        <row r="4">
          <cell r="A4">
            <v>2001</v>
          </cell>
          <cell r="B4">
            <v>175</v>
          </cell>
          <cell r="C4">
            <v>59</v>
          </cell>
          <cell r="D4">
            <v>285.5</v>
          </cell>
          <cell r="E4">
            <v>40</v>
          </cell>
          <cell r="F4">
            <v>0</v>
          </cell>
          <cell r="G4">
            <v>0</v>
          </cell>
          <cell r="H4">
            <v>0</v>
          </cell>
        </row>
        <row r="5">
          <cell r="A5">
            <v>2002</v>
          </cell>
          <cell r="B5">
            <v>443</v>
          </cell>
          <cell r="C5">
            <v>453</v>
          </cell>
          <cell r="D5">
            <v>357.5</v>
          </cell>
          <cell r="E5">
            <v>40</v>
          </cell>
          <cell r="F5">
            <v>0</v>
          </cell>
          <cell r="G5">
            <v>0</v>
          </cell>
          <cell r="H5">
            <v>0</v>
          </cell>
        </row>
        <row r="6">
          <cell r="A6">
            <v>2003</v>
          </cell>
          <cell r="B6">
            <v>580</v>
          </cell>
          <cell r="C6">
            <v>521</v>
          </cell>
          <cell r="D6">
            <v>357.5</v>
          </cell>
          <cell r="E6">
            <v>40</v>
          </cell>
          <cell r="F6">
            <v>0</v>
          </cell>
          <cell r="G6">
            <v>0</v>
          </cell>
          <cell r="H6">
            <v>0</v>
          </cell>
        </row>
        <row r="7">
          <cell r="A7">
            <v>2004</v>
          </cell>
          <cell r="B7">
            <v>600</v>
          </cell>
          <cell r="C7">
            <v>561</v>
          </cell>
          <cell r="D7">
            <v>467.5</v>
          </cell>
          <cell r="E7">
            <v>40</v>
          </cell>
          <cell r="F7">
            <v>0</v>
          </cell>
          <cell r="G7">
            <v>0</v>
          </cell>
          <cell r="H7">
            <v>0</v>
          </cell>
        </row>
        <row r="8">
          <cell r="A8">
            <v>2005</v>
          </cell>
          <cell r="B8">
            <v>640</v>
          </cell>
          <cell r="C8">
            <v>636</v>
          </cell>
          <cell r="D8">
            <v>467.5</v>
          </cell>
          <cell r="E8">
            <v>40</v>
          </cell>
          <cell r="F8">
            <v>0</v>
          </cell>
          <cell r="G8">
            <v>0</v>
          </cell>
          <cell r="H8">
            <v>0</v>
          </cell>
        </row>
        <row r="9">
          <cell r="A9">
            <v>2006</v>
          </cell>
          <cell r="B9">
            <v>653</v>
          </cell>
          <cell r="C9">
            <v>636</v>
          </cell>
          <cell r="D9">
            <v>507</v>
          </cell>
          <cell r="E9">
            <v>40</v>
          </cell>
          <cell r="F9">
            <v>0</v>
          </cell>
          <cell r="G9">
            <v>0</v>
          </cell>
          <cell r="H9">
            <v>0</v>
          </cell>
        </row>
        <row r="10">
          <cell r="A10">
            <v>2007</v>
          </cell>
          <cell r="B10">
            <v>653</v>
          </cell>
          <cell r="C10">
            <v>895</v>
          </cell>
          <cell r="D10">
            <v>563.5</v>
          </cell>
          <cell r="E10">
            <v>40</v>
          </cell>
          <cell r="F10">
            <v>9</v>
          </cell>
          <cell r="G10">
            <v>0</v>
          </cell>
          <cell r="H10">
            <v>0</v>
          </cell>
        </row>
        <row r="11">
          <cell r="A11">
            <v>2008</v>
          </cell>
          <cell r="B11">
            <v>676</v>
          </cell>
          <cell r="C11">
            <v>895</v>
          </cell>
          <cell r="D11">
            <v>563.5</v>
          </cell>
          <cell r="E11">
            <v>40</v>
          </cell>
          <cell r="F11">
            <v>9</v>
          </cell>
          <cell r="G11">
            <v>0</v>
          </cell>
          <cell r="H11">
            <v>0</v>
          </cell>
        </row>
        <row r="12">
          <cell r="A12">
            <v>2009</v>
          </cell>
          <cell r="B12">
            <v>676</v>
          </cell>
          <cell r="C12">
            <v>895</v>
          </cell>
          <cell r="D12">
            <v>563.5</v>
          </cell>
          <cell r="E12">
            <v>40</v>
          </cell>
          <cell r="F12">
            <v>9</v>
          </cell>
          <cell r="G12">
            <v>0</v>
          </cell>
          <cell r="H12">
            <v>0</v>
          </cell>
        </row>
        <row r="13">
          <cell r="A13">
            <v>2010</v>
          </cell>
          <cell r="B13">
            <v>676</v>
          </cell>
          <cell r="C13">
            <v>895</v>
          </cell>
          <cell r="D13">
            <v>563.5</v>
          </cell>
          <cell r="E13">
            <v>40</v>
          </cell>
          <cell r="F13">
            <v>9</v>
          </cell>
          <cell r="G13">
            <v>0</v>
          </cell>
          <cell r="H13">
            <v>0</v>
          </cell>
        </row>
        <row r="16">
          <cell r="B16" t="str">
            <v>MD</v>
          </cell>
          <cell r="C16" t="str">
            <v>PA</v>
          </cell>
          <cell r="D16" t="str">
            <v>VA</v>
          </cell>
          <cell r="E16" t="str">
            <v>DC</v>
          </cell>
        </row>
        <row r="17">
          <cell r="A17">
            <v>2000</v>
          </cell>
          <cell r="B17">
            <v>304</v>
          </cell>
          <cell r="C17">
            <v>81</v>
          </cell>
          <cell r="D17">
            <v>219</v>
          </cell>
          <cell r="E17">
            <v>15</v>
          </cell>
        </row>
        <row r="18">
          <cell r="A18">
            <v>2001</v>
          </cell>
          <cell r="B18">
            <v>314</v>
          </cell>
          <cell r="C18">
            <v>81</v>
          </cell>
          <cell r="D18">
            <v>224</v>
          </cell>
          <cell r="E18">
            <v>15</v>
          </cell>
        </row>
        <row r="19">
          <cell r="A19">
            <v>2002</v>
          </cell>
          <cell r="B19">
            <v>322</v>
          </cell>
          <cell r="C19">
            <v>82</v>
          </cell>
          <cell r="D19">
            <v>229</v>
          </cell>
          <cell r="E19">
            <v>15</v>
          </cell>
        </row>
        <row r="20">
          <cell r="A20">
            <v>2003</v>
          </cell>
          <cell r="B20">
            <v>322</v>
          </cell>
          <cell r="C20">
            <v>82</v>
          </cell>
          <cell r="D20">
            <v>231</v>
          </cell>
          <cell r="E20">
            <v>15</v>
          </cell>
        </row>
        <row r="21">
          <cell r="A21">
            <v>2004</v>
          </cell>
          <cell r="B21">
            <v>336</v>
          </cell>
          <cell r="C21">
            <v>85</v>
          </cell>
          <cell r="D21">
            <v>233</v>
          </cell>
          <cell r="E21">
            <v>15</v>
          </cell>
        </row>
        <row r="22">
          <cell r="A22">
            <v>2005</v>
          </cell>
          <cell r="B22">
            <v>341</v>
          </cell>
          <cell r="C22">
            <v>96</v>
          </cell>
          <cell r="D22">
            <v>238</v>
          </cell>
          <cell r="E22">
            <v>15</v>
          </cell>
        </row>
        <row r="23">
          <cell r="A23">
            <v>2006</v>
          </cell>
          <cell r="B23">
            <v>354</v>
          </cell>
          <cell r="C23">
            <v>103</v>
          </cell>
          <cell r="D23">
            <v>260</v>
          </cell>
          <cell r="E23">
            <v>15</v>
          </cell>
        </row>
        <row r="24">
          <cell r="A24">
            <v>2007</v>
          </cell>
          <cell r="B24">
            <v>354</v>
          </cell>
          <cell r="C24">
            <v>106</v>
          </cell>
          <cell r="D24">
            <v>266</v>
          </cell>
          <cell r="E24">
            <v>20</v>
          </cell>
        </row>
        <row r="25">
          <cell r="A25">
            <v>2008</v>
          </cell>
          <cell r="B25">
            <v>358</v>
          </cell>
          <cell r="C25">
            <v>109</v>
          </cell>
          <cell r="D25">
            <v>270</v>
          </cell>
          <cell r="E25">
            <v>20</v>
          </cell>
        </row>
        <row r="26">
          <cell r="A26">
            <v>2009</v>
          </cell>
          <cell r="B26">
            <v>362</v>
          </cell>
          <cell r="C26">
            <v>109</v>
          </cell>
          <cell r="D26">
            <v>270</v>
          </cell>
          <cell r="E26">
            <v>20</v>
          </cell>
        </row>
        <row r="27">
          <cell r="A27">
            <v>2010</v>
          </cell>
          <cell r="B27">
            <v>363</v>
          </cell>
          <cell r="C27">
            <v>114</v>
          </cell>
          <cell r="D27">
            <v>270</v>
          </cell>
          <cell r="E27">
            <v>20</v>
          </cell>
        </row>
        <row r="36">
          <cell r="A36">
            <v>2000</v>
          </cell>
          <cell r="C36">
            <v>28</v>
          </cell>
        </row>
        <row r="37">
          <cell r="A37">
            <v>2001</v>
          </cell>
          <cell r="C37">
            <v>65</v>
          </cell>
        </row>
        <row r="38">
          <cell r="A38">
            <v>2002</v>
          </cell>
          <cell r="C38">
            <v>116</v>
          </cell>
        </row>
        <row r="39">
          <cell r="A39">
            <v>2003</v>
          </cell>
          <cell r="C39">
            <v>127</v>
          </cell>
        </row>
        <row r="40">
          <cell r="A40">
            <v>2004</v>
          </cell>
          <cell r="C40">
            <v>140</v>
          </cell>
        </row>
        <row r="41">
          <cell r="A41">
            <v>2005</v>
          </cell>
          <cell r="C41">
            <v>146</v>
          </cell>
        </row>
        <row r="42">
          <cell r="A42">
            <v>2006</v>
          </cell>
          <cell r="C42">
            <v>152</v>
          </cell>
        </row>
        <row r="43">
          <cell r="A43">
            <v>2007</v>
          </cell>
          <cell r="C43">
            <v>156</v>
          </cell>
        </row>
        <row r="44">
          <cell r="A44">
            <v>2008</v>
          </cell>
          <cell r="C44">
            <v>161</v>
          </cell>
        </row>
        <row r="45">
          <cell r="A45">
            <v>2009</v>
          </cell>
          <cell r="C45">
            <v>166</v>
          </cell>
        </row>
        <row r="46">
          <cell r="A46">
            <v>2010</v>
          </cell>
          <cell r="C46">
            <v>173</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6"/>
  <sheetViews>
    <sheetView tabSelected="1" zoomScale="85" zoomScaleNormal="85" workbookViewId="0">
      <selection activeCell="F6" sqref="F6"/>
    </sheetView>
  </sheetViews>
  <sheetFormatPr defaultRowHeight="14.4" x14ac:dyDescent="0.3"/>
  <cols>
    <col min="2" max="8" width="8.6640625" customWidth="1"/>
    <col min="9" max="9" width="12.109375" customWidth="1"/>
    <col min="10" max="10" width="13.109375" customWidth="1"/>
    <col min="11" max="12" width="11.5546875" bestFit="1" customWidth="1"/>
    <col min="13" max="13" width="9.44140625" customWidth="1"/>
    <col min="22" max="22" width="10.88671875" bestFit="1" customWidth="1"/>
    <col min="23" max="23" width="19.88671875" bestFit="1" customWidth="1"/>
    <col min="24" max="24" width="10.5546875" bestFit="1" customWidth="1"/>
  </cols>
  <sheetData>
    <row r="1" spans="1:14" ht="18" x14ac:dyDescent="0.35">
      <c r="A1" s="43" t="s">
        <v>41</v>
      </c>
    </row>
    <row r="2" spans="1:14" s="51" customFormat="1" ht="29.4" thickBot="1" x14ac:dyDescent="0.35">
      <c r="A2" s="47" t="s">
        <v>1</v>
      </c>
      <c r="B2" s="45" t="s">
        <v>2</v>
      </c>
      <c r="C2" s="48" t="s">
        <v>3</v>
      </c>
      <c r="D2" s="48" t="s">
        <v>4</v>
      </c>
      <c r="E2" s="48" t="s">
        <v>5</v>
      </c>
      <c r="F2" s="49" t="s">
        <v>21</v>
      </c>
      <c r="G2" s="48" t="s">
        <v>19</v>
      </c>
      <c r="H2" s="47" t="s">
        <v>20</v>
      </c>
      <c r="I2" s="45" t="s">
        <v>49</v>
      </c>
      <c r="J2" s="46" t="s">
        <v>40</v>
      </c>
      <c r="K2" s="49" t="s">
        <v>45</v>
      </c>
      <c r="L2" s="48" t="s">
        <v>47</v>
      </c>
      <c r="M2" s="45" t="s">
        <v>7</v>
      </c>
      <c r="N2" s="50"/>
    </row>
    <row r="3" spans="1:14" ht="15" thickTop="1" x14ac:dyDescent="0.3">
      <c r="A3" s="38" t="s">
        <v>42</v>
      </c>
      <c r="B3" s="36">
        <v>572</v>
      </c>
      <c r="C3" s="5">
        <f>177+4</f>
        <v>181</v>
      </c>
      <c r="D3" s="5">
        <f>282+4</f>
        <v>286</v>
      </c>
      <c r="E3" s="5">
        <v>22</v>
      </c>
      <c r="F3" s="5">
        <v>6</v>
      </c>
      <c r="G3" s="5">
        <f>26+2</f>
        <v>28</v>
      </c>
      <c r="H3" s="39">
        <v>44</v>
      </c>
      <c r="I3" s="36">
        <f>SUM(B3:H3)</f>
        <v>1139</v>
      </c>
      <c r="J3" s="7">
        <f>I3</f>
        <v>1139</v>
      </c>
      <c r="K3" s="5" t="s">
        <v>46</v>
      </c>
      <c r="L3" s="5" t="s">
        <v>46</v>
      </c>
      <c r="M3" s="5" t="s">
        <v>46</v>
      </c>
      <c r="N3" s="16"/>
    </row>
    <row r="4" spans="1:14" x14ac:dyDescent="0.3">
      <c r="A4" s="35">
        <v>2011</v>
      </c>
      <c r="B4" s="37">
        <f>B3+6</f>
        <v>578</v>
      </c>
      <c r="C4" s="37">
        <f>C3+3</f>
        <v>184</v>
      </c>
      <c r="D4" s="37">
        <f>D3+5</f>
        <v>291</v>
      </c>
      <c r="E4" s="37">
        <f>E3+1</f>
        <v>23</v>
      </c>
      <c r="F4" s="37">
        <f>F3+0</f>
        <v>6</v>
      </c>
      <c r="G4" s="37">
        <f>G3+0</f>
        <v>28</v>
      </c>
      <c r="H4" s="37">
        <f>H3+0</f>
        <v>44</v>
      </c>
      <c r="I4" s="37">
        <f t="shared" ref="I4:I18" si="0">SUM(B4:H4)</f>
        <v>1154</v>
      </c>
      <c r="J4" s="7">
        <f>J3+20</f>
        <v>1159</v>
      </c>
      <c r="K4" s="7">
        <f>I4-I3</f>
        <v>15</v>
      </c>
      <c r="L4" s="7">
        <v>20</v>
      </c>
      <c r="M4" s="52">
        <f>K4/$L$19</f>
        <v>0.05</v>
      </c>
      <c r="N4" s="16"/>
    </row>
    <row r="5" spans="1:14" x14ac:dyDescent="0.3">
      <c r="A5" s="34">
        <v>2012</v>
      </c>
      <c r="B5" s="37">
        <f>B4+4</f>
        <v>582</v>
      </c>
      <c r="C5" s="37">
        <f>C4+4</f>
        <v>188</v>
      </c>
      <c r="D5" s="37">
        <f>D4+6</f>
        <v>297</v>
      </c>
      <c r="E5" s="37">
        <f>E4+0</f>
        <v>23</v>
      </c>
      <c r="F5" s="37">
        <f t="shared" ref="F5" si="1">F4</f>
        <v>6</v>
      </c>
      <c r="G5" s="37">
        <f>G4+4</f>
        <v>32</v>
      </c>
      <c r="H5" s="37">
        <f>H4+0</f>
        <v>44</v>
      </c>
      <c r="I5" s="37">
        <f t="shared" si="0"/>
        <v>1172</v>
      </c>
      <c r="J5" s="7">
        <f t="shared" ref="J5:J18" si="2">J4+20</f>
        <v>1179</v>
      </c>
      <c r="K5" s="7">
        <f>I5-I4</f>
        <v>18</v>
      </c>
      <c r="L5" s="7">
        <v>20</v>
      </c>
      <c r="M5" s="52">
        <f>(SUM(K4:K5))/$L$19</f>
        <v>0.11</v>
      </c>
    </row>
    <row r="6" spans="1:14" x14ac:dyDescent="0.3">
      <c r="A6" s="34">
        <v>2013</v>
      </c>
      <c r="B6" s="37">
        <f>B5+9</f>
        <v>591</v>
      </c>
      <c r="C6" s="7">
        <f>C5+8</f>
        <v>196</v>
      </c>
      <c r="D6" s="7">
        <f>D5+15</f>
        <v>312</v>
      </c>
      <c r="E6" s="7">
        <v>23</v>
      </c>
      <c r="F6" s="7">
        <v>7</v>
      </c>
      <c r="G6" s="7">
        <f>G5+3</f>
        <v>35</v>
      </c>
      <c r="H6" s="40">
        <v>44</v>
      </c>
      <c r="I6" s="37">
        <f t="shared" si="0"/>
        <v>1208</v>
      </c>
      <c r="J6" s="7">
        <f t="shared" si="2"/>
        <v>1199</v>
      </c>
      <c r="K6" s="7">
        <v>36</v>
      </c>
      <c r="L6" s="7">
        <v>20</v>
      </c>
      <c r="M6" s="52">
        <f>SUM(K4:K6)/L19</f>
        <v>0.23</v>
      </c>
    </row>
    <row r="7" spans="1:14" x14ac:dyDescent="0.3">
      <c r="A7" s="34">
        <v>2014</v>
      </c>
      <c r="B7" s="37"/>
      <c r="C7" s="7"/>
      <c r="D7" s="7"/>
      <c r="E7" s="7"/>
      <c r="F7" s="7"/>
      <c r="G7" s="7"/>
      <c r="H7" s="40"/>
      <c r="I7" s="37"/>
      <c r="J7" s="7">
        <f t="shared" si="2"/>
        <v>1219</v>
      </c>
      <c r="K7" s="7"/>
      <c r="L7" s="7">
        <v>20</v>
      </c>
      <c r="M7" s="52"/>
    </row>
    <row r="8" spans="1:14" x14ac:dyDescent="0.3">
      <c r="A8" s="34">
        <v>2015</v>
      </c>
      <c r="B8" s="37"/>
      <c r="C8" s="7"/>
      <c r="D8" s="7"/>
      <c r="E8" s="7"/>
      <c r="F8" s="7"/>
      <c r="G8" s="7"/>
      <c r="H8" s="40"/>
      <c r="I8" s="37">
        <f t="shared" si="0"/>
        <v>0</v>
      </c>
      <c r="J8" s="7">
        <f t="shared" si="2"/>
        <v>1239</v>
      </c>
      <c r="K8" s="7"/>
      <c r="L8" s="7">
        <v>20</v>
      </c>
      <c r="M8" s="52"/>
    </row>
    <row r="9" spans="1:14" x14ac:dyDescent="0.3">
      <c r="A9" s="34">
        <v>2016</v>
      </c>
      <c r="B9" s="37"/>
      <c r="C9" s="7"/>
      <c r="D9" s="7"/>
      <c r="E9" s="7"/>
      <c r="F9" s="7"/>
      <c r="G9" s="7"/>
      <c r="H9" s="40"/>
      <c r="I9" s="37">
        <f t="shared" si="0"/>
        <v>0</v>
      </c>
      <c r="J9" s="7">
        <f t="shared" si="2"/>
        <v>1259</v>
      </c>
      <c r="K9" s="7"/>
      <c r="L9" s="7">
        <v>20</v>
      </c>
      <c r="M9" s="52"/>
    </row>
    <row r="10" spans="1:14" x14ac:dyDescent="0.3">
      <c r="A10" s="34">
        <v>2017</v>
      </c>
      <c r="B10" s="37"/>
      <c r="C10" s="7"/>
      <c r="D10" s="7"/>
      <c r="E10" s="7"/>
      <c r="F10" s="7"/>
      <c r="G10" s="7"/>
      <c r="H10" s="40"/>
      <c r="I10" s="37">
        <f t="shared" si="0"/>
        <v>0</v>
      </c>
      <c r="J10" s="7">
        <f t="shared" si="2"/>
        <v>1279</v>
      </c>
      <c r="K10" s="7"/>
      <c r="L10" s="7">
        <v>20</v>
      </c>
      <c r="M10" s="52"/>
    </row>
    <row r="11" spans="1:14" x14ac:dyDescent="0.3">
      <c r="A11" s="34">
        <v>2018</v>
      </c>
      <c r="B11" s="37"/>
      <c r="C11" s="7"/>
      <c r="D11" s="7"/>
      <c r="E11" s="7"/>
      <c r="F11" s="7"/>
      <c r="G11" s="7"/>
      <c r="H11" s="40"/>
      <c r="I11" s="37">
        <f t="shared" si="0"/>
        <v>0</v>
      </c>
      <c r="J11" s="7">
        <f t="shared" si="2"/>
        <v>1299</v>
      </c>
      <c r="K11" s="7"/>
      <c r="L11" s="7">
        <v>20</v>
      </c>
      <c r="M11" s="52"/>
    </row>
    <row r="12" spans="1:14" x14ac:dyDescent="0.3">
      <c r="A12" s="34">
        <v>2019</v>
      </c>
      <c r="B12" s="37"/>
      <c r="C12" s="7"/>
      <c r="D12" s="7"/>
      <c r="E12" s="7"/>
      <c r="F12" s="7"/>
      <c r="G12" s="7"/>
      <c r="H12" s="40"/>
      <c r="I12" s="37">
        <f t="shared" si="0"/>
        <v>0</v>
      </c>
      <c r="J12" s="7">
        <f t="shared" si="2"/>
        <v>1319</v>
      </c>
      <c r="K12" s="7"/>
      <c r="L12" s="7">
        <v>20</v>
      </c>
      <c r="M12" s="52"/>
    </row>
    <row r="13" spans="1:14" x14ac:dyDescent="0.3">
      <c r="A13" s="34">
        <v>2020</v>
      </c>
      <c r="B13" s="37"/>
      <c r="C13" s="7"/>
      <c r="D13" s="7"/>
      <c r="E13" s="7"/>
      <c r="F13" s="7"/>
      <c r="G13" s="7"/>
      <c r="H13" s="40"/>
      <c r="I13" s="37">
        <f t="shared" si="0"/>
        <v>0</v>
      </c>
      <c r="J13" s="7">
        <f t="shared" si="2"/>
        <v>1339</v>
      </c>
      <c r="K13" s="7"/>
      <c r="L13" s="7">
        <v>20</v>
      </c>
      <c r="M13" s="52"/>
    </row>
    <row r="14" spans="1:14" x14ac:dyDescent="0.3">
      <c r="A14" s="34">
        <v>2021</v>
      </c>
      <c r="B14" s="37"/>
      <c r="C14" s="7"/>
      <c r="D14" s="7"/>
      <c r="E14" s="7"/>
      <c r="F14" s="7"/>
      <c r="G14" s="7"/>
      <c r="H14" s="40"/>
      <c r="I14" s="37">
        <f t="shared" si="0"/>
        <v>0</v>
      </c>
      <c r="J14" s="7">
        <f t="shared" si="2"/>
        <v>1359</v>
      </c>
      <c r="K14" s="7"/>
      <c r="L14" s="7">
        <v>20</v>
      </c>
      <c r="M14" s="52"/>
    </row>
    <row r="15" spans="1:14" x14ac:dyDescent="0.3">
      <c r="A15" s="34">
        <v>2022</v>
      </c>
      <c r="B15" s="37"/>
      <c r="C15" s="7"/>
      <c r="D15" s="7"/>
      <c r="E15" s="7"/>
      <c r="F15" s="7"/>
      <c r="G15" s="7"/>
      <c r="H15" s="40"/>
      <c r="I15" s="37">
        <f t="shared" si="0"/>
        <v>0</v>
      </c>
      <c r="J15" s="7">
        <f t="shared" si="2"/>
        <v>1379</v>
      </c>
      <c r="K15" s="7"/>
      <c r="L15" s="7">
        <v>20</v>
      </c>
      <c r="M15" s="52"/>
    </row>
    <row r="16" spans="1:14" x14ac:dyDescent="0.3">
      <c r="A16" s="34">
        <v>2023</v>
      </c>
      <c r="B16" s="37"/>
      <c r="C16" s="7"/>
      <c r="D16" s="7"/>
      <c r="E16" s="7"/>
      <c r="F16" s="7"/>
      <c r="G16" s="7"/>
      <c r="H16" s="40"/>
      <c r="I16" s="37">
        <f t="shared" si="0"/>
        <v>0</v>
      </c>
      <c r="J16" s="7">
        <f t="shared" si="2"/>
        <v>1399</v>
      </c>
      <c r="K16" s="7"/>
      <c r="L16" s="7">
        <v>20</v>
      </c>
      <c r="M16" s="52"/>
    </row>
    <row r="17" spans="1:25" x14ac:dyDescent="0.3">
      <c r="A17" s="34">
        <v>2024</v>
      </c>
      <c r="B17" s="37"/>
      <c r="C17" s="7"/>
      <c r="D17" s="7"/>
      <c r="E17" s="7"/>
      <c r="F17" s="7"/>
      <c r="G17" s="7"/>
      <c r="H17" s="40"/>
      <c r="I17" s="37">
        <f t="shared" si="0"/>
        <v>0</v>
      </c>
      <c r="J17" s="7">
        <f t="shared" si="2"/>
        <v>1419</v>
      </c>
      <c r="K17" s="7"/>
      <c r="L17" s="7">
        <v>20</v>
      </c>
      <c r="M17" s="52"/>
    </row>
    <row r="18" spans="1:25" x14ac:dyDescent="0.3">
      <c r="A18" s="34">
        <v>2025</v>
      </c>
      <c r="B18" s="37"/>
      <c r="C18" s="7"/>
      <c r="D18" s="7"/>
      <c r="E18" s="7"/>
      <c r="F18" s="7"/>
      <c r="G18" s="7"/>
      <c r="H18" s="40"/>
      <c r="I18" s="37">
        <f t="shared" si="0"/>
        <v>0</v>
      </c>
      <c r="J18" s="7">
        <f t="shared" si="2"/>
        <v>1439</v>
      </c>
      <c r="K18" s="7"/>
      <c r="L18" s="7">
        <v>20</v>
      </c>
      <c r="M18" s="52"/>
    </row>
    <row r="19" spans="1:25" x14ac:dyDescent="0.3">
      <c r="A19" s="17"/>
      <c r="B19" s="17"/>
      <c r="C19" s="17"/>
      <c r="D19" s="17"/>
      <c r="E19" s="17"/>
      <c r="F19" s="17"/>
      <c r="G19" s="17"/>
      <c r="H19" s="17"/>
      <c r="K19" s="33" t="s">
        <v>48</v>
      </c>
      <c r="L19" s="17">
        <f>SUM(L4:L18)</f>
        <v>300</v>
      </c>
      <c r="M19" s="17"/>
    </row>
    <row r="20" spans="1:25" x14ac:dyDescent="0.3">
      <c r="A20" s="41"/>
      <c r="B20" s="41"/>
      <c r="C20" s="41"/>
      <c r="D20" s="41"/>
      <c r="E20" s="41"/>
      <c r="F20" s="41"/>
      <c r="G20" s="41"/>
      <c r="H20" s="41"/>
      <c r="K20" s="42"/>
      <c r="L20" s="41"/>
      <c r="M20" s="41"/>
    </row>
    <row r="21" spans="1:25" x14ac:dyDescent="0.3">
      <c r="A21" s="66" t="s">
        <v>50</v>
      </c>
      <c r="B21" s="58"/>
      <c r="C21" s="58"/>
      <c r="D21" s="58"/>
      <c r="E21" s="58"/>
      <c r="F21" s="58"/>
      <c r="G21" s="58"/>
      <c r="H21" s="58"/>
      <c r="I21" s="58"/>
      <c r="J21" s="58"/>
      <c r="K21" s="58"/>
      <c r="L21" s="58"/>
      <c r="M21" s="59"/>
    </row>
    <row r="22" spans="1:25" x14ac:dyDescent="0.3">
      <c r="A22" s="60"/>
      <c r="B22" s="61"/>
      <c r="C22" s="61"/>
      <c r="D22" s="61"/>
      <c r="E22" s="61"/>
      <c r="F22" s="61"/>
      <c r="G22" s="61"/>
      <c r="H22" s="61"/>
      <c r="I22" s="61"/>
      <c r="J22" s="61"/>
      <c r="K22" s="61"/>
      <c r="L22" s="61"/>
      <c r="M22" s="62"/>
      <c r="Y22" t="s">
        <v>56</v>
      </c>
    </row>
    <row r="23" spans="1:25" x14ac:dyDescent="0.3">
      <c r="A23" s="60"/>
      <c r="B23" s="61"/>
      <c r="C23" s="61"/>
      <c r="D23" s="61"/>
      <c r="E23" s="61"/>
      <c r="F23" s="61"/>
      <c r="G23" s="61"/>
      <c r="H23" s="61"/>
      <c r="I23" s="61"/>
      <c r="J23" s="61"/>
      <c r="K23" s="61"/>
      <c r="L23" s="61"/>
      <c r="M23" s="62"/>
    </row>
    <row r="24" spans="1:25" x14ac:dyDescent="0.3">
      <c r="A24" s="60"/>
      <c r="B24" s="61"/>
      <c r="C24" s="61"/>
      <c r="D24" s="61"/>
      <c r="E24" s="61"/>
      <c r="F24" s="61"/>
      <c r="G24" s="61"/>
      <c r="H24" s="61"/>
      <c r="I24" s="61"/>
      <c r="J24" s="61"/>
      <c r="K24" s="61"/>
      <c r="L24" s="61"/>
      <c r="M24" s="62"/>
    </row>
    <row r="25" spans="1:25" x14ac:dyDescent="0.3">
      <c r="A25" s="60"/>
      <c r="B25" s="61"/>
      <c r="C25" s="61"/>
      <c r="D25" s="61"/>
      <c r="E25" s="61"/>
      <c r="F25" s="61"/>
      <c r="G25" s="61"/>
      <c r="H25" s="61"/>
      <c r="I25" s="61"/>
      <c r="J25" s="61"/>
      <c r="K25" s="61"/>
      <c r="L25" s="61"/>
      <c r="M25" s="62"/>
    </row>
    <row r="26" spans="1:25" x14ac:dyDescent="0.3">
      <c r="A26" s="63"/>
      <c r="B26" s="64"/>
      <c r="C26" s="64"/>
      <c r="D26" s="64"/>
      <c r="E26" s="64"/>
      <c r="F26" s="64"/>
      <c r="G26" s="64"/>
      <c r="H26" s="64"/>
      <c r="I26" s="64"/>
      <c r="J26" s="64"/>
      <c r="K26" s="64"/>
      <c r="L26" s="64"/>
      <c r="M26" s="65"/>
    </row>
    <row r="27" spans="1:25" x14ac:dyDescent="0.3">
      <c r="A27" s="44"/>
      <c r="B27" s="44"/>
      <c r="C27" s="44"/>
      <c r="D27" s="44"/>
      <c r="E27" s="44"/>
      <c r="F27" s="44"/>
      <c r="G27" s="44"/>
      <c r="H27" s="44"/>
      <c r="I27" s="44"/>
      <c r="J27" s="44"/>
      <c r="K27" s="44"/>
      <c r="L27" s="44"/>
      <c r="M27" s="44"/>
    </row>
    <row r="28" spans="1:25" x14ac:dyDescent="0.3">
      <c r="A28" s="57" t="s">
        <v>55</v>
      </c>
      <c r="B28" s="58"/>
      <c r="C28" s="58"/>
      <c r="D28" s="58"/>
      <c r="E28" s="58"/>
      <c r="F28" s="58"/>
      <c r="G28" s="58"/>
      <c r="H28" s="58"/>
      <c r="I28" s="58"/>
      <c r="J28" s="58"/>
      <c r="K28" s="58"/>
      <c r="L28" s="58"/>
      <c r="M28" s="59"/>
    </row>
    <row r="29" spans="1:25" x14ac:dyDescent="0.3">
      <c r="A29" s="60"/>
      <c r="B29" s="61"/>
      <c r="C29" s="61"/>
      <c r="D29" s="61"/>
      <c r="E29" s="61"/>
      <c r="F29" s="61"/>
      <c r="G29" s="61"/>
      <c r="H29" s="61"/>
      <c r="I29" s="61"/>
      <c r="J29" s="61"/>
      <c r="K29" s="61"/>
      <c r="L29" s="61"/>
      <c r="M29" s="62"/>
    </row>
    <row r="30" spans="1:25" x14ac:dyDescent="0.3">
      <c r="A30" s="63"/>
      <c r="B30" s="64"/>
      <c r="C30" s="64"/>
      <c r="D30" s="64"/>
      <c r="E30" s="64"/>
      <c r="F30" s="64"/>
      <c r="G30" s="64"/>
      <c r="H30" s="64"/>
      <c r="I30" s="64"/>
      <c r="J30" s="64"/>
      <c r="K30" s="64"/>
      <c r="L30" s="64"/>
      <c r="M30" s="65"/>
    </row>
    <row r="31" spans="1:25" x14ac:dyDescent="0.3">
      <c r="A31" s="41"/>
      <c r="B31" s="41"/>
      <c r="C31" s="41"/>
      <c r="D31" s="41"/>
      <c r="E31" s="41"/>
      <c r="F31" s="41"/>
      <c r="G31" s="41"/>
      <c r="H31" s="41"/>
      <c r="J31" s="42"/>
      <c r="K31" s="41"/>
      <c r="L31" s="41"/>
    </row>
    <row r="32" spans="1:25" x14ac:dyDescent="0.3">
      <c r="A32" s="54" t="s">
        <v>51</v>
      </c>
      <c r="B32" s="55"/>
      <c r="C32" s="55"/>
      <c r="D32" s="55"/>
      <c r="E32" s="55"/>
      <c r="F32" s="55"/>
      <c r="G32" s="55"/>
      <c r="H32" s="55"/>
      <c r="I32" s="55"/>
      <c r="J32" s="55"/>
      <c r="K32" s="55"/>
      <c r="L32" s="55"/>
      <c r="M32" s="56"/>
    </row>
    <row r="33" spans="1:13" ht="15" customHeight="1" x14ac:dyDescent="0.3">
      <c r="A33" s="66" t="s">
        <v>52</v>
      </c>
      <c r="B33" s="58"/>
      <c r="C33" s="58"/>
      <c r="D33" s="58"/>
      <c r="E33" s="58"/>
      <c r="F33" s="58"/>
      <c r="G33" s="58"/>
      <c r="H33" s="58"/>
      <c r="I33" s="58"/>
      <c r="J33" s="58"/>
      <c r="K33" s="58"/>
      <c r="L33" s="58"/>
      <c r="M33" s="59"/>
    </row>
    <row r="34" spans="1:13" x14ac:dyDescent="0.3">
      <c r="A34" s="60"/>
      <c r="B34" s="61"/>
      <c r="C34" s="61"/>
      <c r="D34" s="61"/>
      <c r="E34" s="61"/>
      <c r="F34" s="61"/>
      <c r="G34" s="61"/>
      <c r="H34" s="61"/>
      <c r="I34" s="61"/>
      <c r="J34" s="61"/>
      <c r="K34" s="61"/>
      <c r="L34" s="61"/>
      <c r="M34" s="62"/>
    </row>
    <row r="35" spans="1:13" x14ac:dyDescent="0.3">
      <c r="A35" s="60"/>
      <c r="B35" s="61"/>
      <c r="C35" s="61"/>
      <c r="D35" s="61"/>
      <c r="E35" s="61"/>
      <c r="F35" s="61"/>
      <c r="G35" s="61"/>
      <c r="H35" s="61"/>
      <c r="I35" s="61"/>
      <c r="J35" s="61"/>
      <c r="K35" s="61"/>
      <c r="L35" s="61"/>
      <c r="M35" s="62"/>
    </row>
    <row r="36" spans="1:13" x14ac:dyDescent="0.3">
      <c r="A36" s="60"/>
      <c r="B36" s="61"/>
      <c r="C36" s="61"/>
      <c r="D36" s="61"/>
      <c r="E36" s="61"/>
      <c r="F36" s="61"/>
      <c r="G36" s="61"/>
      <c r="H36" s="61"/>
      <c r="I36" s="61"/>
      <c r="J36" s="61"/>
      <c r="K36" s="61"/>
      <c r="L36" s="61"/>
      <c r="M36" s="62"/>
    </row>
    <row r="37" spans="1:13" x14ac:dyDescent="0.3">
      <c r="A37" s="60"/>
      <c r="B37" s="61"/>
      <c r="C37" s="61"/>
      <c r="D37" s="61"/>
      <c r="E37" s="61"/>
      <c r="F37" s="61"/>
      <c r="G37" s="61"/>
      <c r="H37" s="61"/>
      <c r="I37" s="61"/>
      <c r="J37" s="61"/>
      <c r="K37" s="61"/>
      <c r="L37" s="61"/>
      <c r="M37" s="62"/>
    </row>
    <row r="38" spans="1:13" x14ac:dyDescent="0.3">
      <c r="A38" s="60"/>
      <c r="B38" s="61"/>
      <c r="C38" s="61"/>
      <c r="D38" s="61"/>
      <c r="E38" s="61"/>
      <c r="F38" s="61"/>
      <c r="G38" s="61"/>
      <c r="H38" s="61"/>
      <c r="I38" s="61"/>
      <c r="J38" s="61"/>
      <c r="K38" s="61"/>
      <c r="L38" s="61"/>
      <c r="M38" s="62"/>
    </row>
    <row r="39" spans="1:13" x14ac:dyDescent="0.3">
      <c r="A39" s="60"/>
      <c r="B39" s="61"/>
      <c r="C39" s="61"/>
      <c r="D39" s="61"/>
      <c r="E39" s="61"/>
      <c r="F39" s="61"/>
      <c r="G39" s="61"/>
      <c r="H39" s="61"/>
      <c r="I39" s="61"/>
      <c r="J39" s="61"/>
      <c r="K39" s="61"/>
      <c r="L39" s="61"/>
      <c r="M39" s="62"/>
    </row>
    <row r="40" spans="1:13" x14ac:dyDescent="0.3">
      <c r="A40" s="60"/>
      <c r="B40" s="61"/>
      <c r="C40" s="61"/>
      <c r="D40" s="61"/>
      <c r="E40" s="61"/>
      <c r="F40" s="61"/>
      <c r="G40" s="61"/>
      <c r="H40" s="61"/>
      <c r="I40" s="61"/>
      <c r="J40" s="61"/>
      <c r="K40" s="61"/>
      <c r="L40" s="61"/>
      <c r="M40" s="62"/>
    </row>
    <row r="41" spans="1:13" x14ac:dyDescent="0.3">
      <c r="A41" s="60"/>
      <c r="B41" s="61"/>
      <c r="C41" s="61"/>
      <c r="D41" s="61"/>
      <c r="E41" s="61"/>
      <c r="F41" s="61"/>
      <c r="G41" s="61"/>
      <c r="H41" s="61"/>
      <c r="I41" s="61"/>
      <c r="J41" s="61"/>
      <c r="K41" s="61"/>
      <c r="L41" s="61"/>
      <c r="M41" s="62"/>
    </row>
    <row r="42" spans="1:13" x14ac:dyDescent="0.3">
      <c r="A42" s="60"/>
      <c r="B42" s="61"/>
      <c r="C42" s="61"/>
      <c r="D42" s="61"/>
      <c r="E42" s="61"/>
      <c r="F42" s="61"/>
      <c r="G42" s="61"/>
      <c r="H42" s="61"/>
      <c r="I42" s="61"/>
      <c r="J42" s="61"/>
      <c r="K42" s="61"/>
      <c r="L42" s="61"/>
      <c r="M42" s="62"/>
    </row>
    <row r="43" spans="1:13" x14ac:dyDescent="0.3">
      <c r="A43" s="60"/>
      <c r="B43" s="61"/>
      <c r="C43" s="61"/>
      <c r="D43" s="61"/>
      <c r="E43" s="61"/>
      <c r="F43" s="61"/>
      <c r="G43" s="61"/>
      <c r="H43" s="61"/>
      <c r="I43" s="61"/>
      <c r="J43" s="61"/>
      <c r="K43" s="61"/>
      <c r="L43" s="61"/>
      <c r="M43" s="62"/>
    </row>
    <row r="44" spans="1:13" x14ac:dyDescent="0.3">
      <c r="A44" s="60"/>
      <c r="B44" s="61"/>
      <c r="C44" s="61"/>
      <c r="D44" s="61"/>
      <c r="E44" s="61"/>
      <c r="F44" s="61"/>
      <c r="G44" s="61"/>
      <c r="H44" s="61"/>
      <c r="I44" s="61"/>
      <c r="J44" s="61"/>
      <c r="K44" s="61"/>
      <c r="L44" s="61"/>
      <c r="M44" s="62"/>
    </row>
    <row r="45" spans="1:13" x14ac:dyDescent="0.3">
      <c r="A45" s="60"/>
      <c r="B45" s="61"/>
      <c r="C45" s="61"/>
      <c r="D45" s="61"/>
      <c r="E45" s="61"/>
      <c r="F45" s="61"/>
      <c r="G45" s="61"/>
      <c r="H45" s="61"/>
      <c r="I45" s="61"/>
      <c r="J45" s="61"/>
      <c r="K45" s="61"/>
      <c r="L45" s="61"/>
      <c r="M45" s="62"/>
    </row>
    <row r="46" spans="1:13" x14ac:dyDescent="0.3">
      <c r="A46" s="60"/>
      <c r="B46" s="61"/>
      <c r="C46" s="61"/>
      <c r="D46" s="61"/>
      <c r="E46" s="61"/>
      <c r="F46" s="61"/>
      <c r="G46" s="61"/>
      <c r="H46" s="61"/>
      <c r="I46" s="61"/>
      <c r="J46" s="61"/>
      <c r="K46" s="61"/>
      <c r="L46" s="61"/>
      <c r="M46" s="62"/>
    </row>
    <row r="47" spans="1:13" x14ac:dyDescent="0.3">
      <c r="A47" s="60"/>
      <c r="B47" s="61"/>
      <c r="C47" s="61"/>
      <c r="D47" s="61"/>
      <c r="E47" s="61"/>
      <c r="F47" s="61"/>
      <c r="G47" s="61"/>
      <c r="H47" s="61"/>
      <c r="I47" s="61"/>
      <c r="J47" s="61"/>
      <c r="K47" s="61"/>
      <c r="L47" s="61"/>
      <c r="M47" s="62"/>
    </row>
    <row r="48" spans="1:13" x14ac:dyDescent="0.3">
      <c r="A48" s="60"/>
      <c r="B48" s="61"/>
      <c r="C48" s="61"/>
      <c r="D48" s="61"/>
      <c r="E48" s="61"/>
      <c r="F48" s="61"/>
      <c r="G48" s="61"/>
      <c r="H48" s="61"/>
      <c r="I48" s="61"/>
      <c r="J48" s="61"/>
      <c r="K48" s="61"/>
      <c r="L48" s="61"/>
      <c r="M48" s="62"/>
    </row>
    <row r="49" spans="1:13" x14ac:dyDescent="0.3">
      <c r="A49" s="60"/>
      <c r="B49" s="61"/>
      <c r="C49" s="61"/>
      <c r="D49" s="61"/>
      <c r="E49" s="61"/>
      <c r="F49" s="61"/>
      <c r="G49" s="61"/>
      <c r="H49" s="61"/>
      <c r="I49" s="61"/>
      <c r="J49" s="61"/>
      <c r="K49" s="61"/>
      <c r="L49" s="61"/>
      <c r="M49" s="62"/>
    </row>
    <row r="50" spans="1:13" x14ac:dyDescent="0.3">
      <c r="A50" s="60"/>
      <c r="B50" s="61"/>
      <c r="C50" s="61"/>
      <c r="D50" s="61"/>
      <c r="E50" s="61"/>
      <c r="F50" s="61"/>
      <c r="G50" s="61"/>
      <c r="H50" s="61"/>
      <c r="I50" s="61"/>
      <c r="J50" s="61"/>
      <c r="K50" s="61"/>
      <c r="L50" s="61"/>
      <c r="M50" s="62"/>
    </row>
    <row r="51" spans="1:13" x14ac:dyDescent="0.3">
      <c r="A51" s="60"/>
      <c r="B51" s="61"/>
      <c r="C51" s="61"/>
      <c r="D51" s="61"/>
      <c r="E51" s="61"/>
      <c r="F51" s="61"/>
      <c r="G51" s="61"/>
      <c r="H51" s="61"/>
      <c r="I51" s="61"/>
      <c r="J51" s="61"/>
      <c r="K51" s="61"/>
      <c r="L51" s="61"/>
      <c r="M51" s="62"/>
    </row>
    <row r="52" spans="1:13" x14ac:dyDescent="0.3">
      <c r="A52" s="60"/>
      <c r="B52" s="61"/>
      <c r="C52" s="61"/>
      <c r="D52" s="61"/>
      <c r="E52" s="61"/>
      <c r="F52" s="61"/>
      <c r="G52" s="61"/>
      <c r="H52" s="61"/>
      <c r="I52" s="61"/>
      <c r="J52" s="61"/>
      <c r="K52" s="61"/>
      <c r="L52" s="61"/>
      <c r="M52" s="62"/>
    </row>
    <row r="53" spans="1:13" x14ac:dyDescent="0.3">
      <c r="A53" s="60"/>
      <c r="B53" s="61"/>
      <c r="C53" s="61"/>
      <c r="D53" s="61"/>
      <c r="E53" s="61"/>
      <c r="F53" s="61"/>
      <c r="G53" s="61"/>
      <c r="H53" s="61"/>
      <c r="I53" s="61"/>
      <c r="J53" s="61"/>
      <c r="K53" s="61"/>
      <c r="L53" s="61"/>
      <c r="M53" s="62"/>
    </row>
    <row r="54" spans="1:13" x14ac:dyDescent="0.3">
      <c r="A54" s="60"/>
      <c r="B54" s="61"/>
      <c r="C54" s="61"/>
      <c r="D54" s="61"/>
      <c r="E54" s="61"/>
      <c r="F54" s="61"/>
      <c r="G54" s="61"/>
      <c r="H54" s="61"/>
      <c r="I54" s="61"/>
      <c r="J54" s="61"/>
      <c r="K54" s="61"/>
      <c r="L54" s="61"/>
      <c r="M54" s="62"/>
    </row>
    <row r="55" spans="1:13" x14ac:dyDescent="0.3">
      <c r="A55" s="60"/>
      <c r="B55" s="61"/>
      <c r="C55" s="61"/>
      <c r="D55" s="61"/>
      <c r="E55" s="61"/>
      <c r="F55" s="61"/>
      <c r="G55" s="61"/>
      <c r="H55" s="61"/>
      <c r="I55" s="61"/>
      <c r="J55" s="61"/>
      <c r="K55" s="61"/>
      <c r="L55" s="61"/>
      <c r="M55" s="62"/>
    </row>
    <row r="56" spans="1:13" x14ac:dyDescent="0.3">
      <c r="A56" s="60"/>
      <c r="B56" s="61"/>
      <c r="C56" s="61"/>
      <c r="D56" s="61"/>
      <c r="E56" s="61"/>
      <c r="F56" s="61"/>
      <c r="G56" s="61"/>
      <c r="H56" s="61"/>
      <c r="I56" s="61"/>
      <c r="J56" s="61"/>
      <c r="K56" s="61"/>
      <c r="L56" s="61"/>
      <c r="M56" s="62"/>
    </row>
    <row r="57" spans="1:13" x14ac:dyDescent="0.3">
      <c r="A57" s="60"/>
      <c r="B57" s="61"/>
      <c r="C57" s="61"/>
      <c r="D57" s="61"/>
      <c r="E57" s="61"/>
      <c r="F57" s="61"/>
      <c r="G57" s="61"/>
      <c r="H57" s="61"/>
      <c r="I57" s="61"/>
      <c r="J57" s="61"/>
      <c r="K57" s="61"/>
      <c r="L57" s="61"/>
      <c r="M57" s="62"/>
    </row>
    <row r="58" spans="1:13" x14ac:dyDescent="0.3">
      <c r="A58" s="60"/>
      <c r="B58" s="61"/>
      <c r="C58" s="61"/>
      <c r="D58" s="61"/>
      <c r="E58" s="61"/>
      <c r="F58" s="61"/>
      <c r="G58" s="61"/>
      <c r="H58" s="61"/>
      <c r="I58" s="61"/>
      <c r="J58" s="61"/>
      <c r="K58" s="61"/>
      <c r="L58" s="61"/>
      <c r="M58" s="62"/>
    </row>
    <row r="59" spans="1:13" x14ac:dyDescent="0.3">
      <c r="A59" s="60"/>
      <c r="B59" s="61"/>
      <c r="C59" s="61"/>
      <c r="D59" s="61"/>
      <c r="E59" s="61"/>
      <c r="F59" s="61"/>
      <c r="G59" s="61"/>
      <c r="H59" s="61"/>
      <c r="I59" s="61"/>
      <c r="J59" s="61"/>
      <c r="K59" s="61"/>
      <c r="L59" s="61"/>
      <c r="M59" s="62"/>
    </row>
    <row r="60" spans="1:13" x14ac:dyDescent="0.3">
      <c r="A60" s="63"/>
      <c r="B60" s="64"/>
      <c r="C60" s="64"/>
      <c r="D60" s="64"/>
      <c r="E60" s="64"/>
      <c r="F60" s="64"/>
      <c r="G60" s="64"/>
      <c r="H60" s="64"/>
      <c r="I60" s="64"/>
      <c r="J60" s="64"/>
      <c r="K60" s="64"/>
      <c r="L60" s="64"/>
      <c r="M60" s="65"/>
    </row>
    <row r="61" spans="1:13" x14ac:dyDescent="0.3">
      <c r="A61" s="44"/>
      <c r="B61" s="44"/>
      <c r="C61" s="44"/>
      <c r="D61" s="44"/>
      <c r="E61" s="44"/>
      <c r="F61" s="44"/>
      <c r="G61" s="44"/>
      <c r="H61" s="44"/>
      <c r="I61" s="44"/>
      <c r="J61" s="44"/>
      <c r="K61" s="44"/>
      <c r="L61" s="44"/>
      <c r="M61" s="44"/>
    </row>
    <row r="62" spans="1:13" x14ac:dyDescent="0.3">
      <c r="A62" s="54" t="s">
        <v>53</v>
      </c>
      <c r="B62" s="55"/>
      <c r="C62" s="55"/>
      <c r="D62" s="55"/>
      <c r="E62" s="55"/>
      <c r="F62" s="55"/>
      <c r="G62" s="55"/>
      <c r="H62" s="55"/>
      <c r="I62" s="55"/>
      <c r="J62" s="55"/>
      <c r="K62" s="55"/>
      <c r="L62" s="55"/>
      <c r="M62" s="56"/>
    </row>
    <row r="63" spans="1:13" x14ac:dyDescent="0.3">
      <c r="A63" s="57" t="s">
        <v>54</v>
      </c>
      <c r="B63" s="58"/>
      <c r="C63" s="58"/>
      <c r="D63" s="58"/>
      <c r="E63" s="58"/>
      <c r="F63" s="58"/>
      <c r="G63" s="58"/>
      <c r="H63" s="58"/>
      <c r="I63" s="58"/>
      <c r="J63" s="58"/>
      <c r="K63" s="58"/>
      <c r="L63" s="58"/>
      <c r="M63" s="59"/>
    </row>
    <row r="64" spans="1:13" x14ac:dyDescent="0.3">
      <c r="A64" s="60"/>
      <c r="B64" s="61"/>
      <c r="C64" s="61"/>
      <c r="D64" s="61"/>
      <c r="E64" s="61"/>
      <c r="F64" s="61"/>
      <c r="G64" s="61"/>
      <c r="H64" s="61"/>
      <c r="I64" s="61"/>
      <c r="J64" s="61"/>
      <c r="K64" s="61"/>
      <c r="L64" s="61"/>
      <c r="M64" s="62"/>
    </row>
    <row r="65" spans="1:13" x14ac:dyDescent="0.3">
      <c r="A65" s="60"/>
      <c r="B65" s="61"/>
      <c r="C65" s="61"/>
      <c r="D65" s="61"/>
      <c r="E65" s="61"/>
      <c r="F65" s="61"/>
      <c r="G65" s="61"/>
      <c r="H65" s="61"/>
      <c r="I65" s="61"/>
      <c r="J65" s="61"/>
      <c r="K65" s="61"/>
      <c r="L65" s="61"/>
      <c r="M65" s="62"/>
    </row>
    <row r="66" spans="1:13" x14ac:dyDescent="0.3">
      <c r="A66" s="60"/>
      <c r="B66" s="61"/>
      <c r="C66" s="61"/>
      <c r="D66" s="61"/>
      <c r="E66" s="61"/>
      <c r="F66" s="61"/>
      <c r="G66" s="61"/>
      <c r="H66" s="61"/>
      <c r="I66" s="61"/>
      <c r="J66" s="61"/>
      <c r="K66" s="61"/>
      <c r="L66" s="61"/>
      <c r="M66" s="62"/>
    </row>
    <row r="67" spans="1:13" x14ac:dyDescent="0.3">
      <c r="A67" s="60"/>
      <c r="B67" s="61"/>
      <c r="C67" s="61"/>
      <c r="D67" s="61"/>
      <c r="E67" s="61"/>
      <c r="F67" s="61"/>
      <c r="G67" s="61"/>
      <c r="H67" s="61"/>
      <c r="I67" s="61"/>
      <c r="J67" s="61"/>
      <c r="K67" s="61"/>
      <c r="L67" s="61"/>
      <c r="M67" s="62"/>
    </row>
    <row r="68" spans="1:13" x14ac:dyDescent="0.3">
      <c r="A68" s="60"/>
      <c r="B68" s="61"/>
      <c r="C68" s="61"/>
      <c r="D68" s="61"/>
      <c r="E68" s="61"/>
      <c r="F68" s="61"/>
      <c r="G68" s="61"/>
      <c r="H68" s="61"/>
      <c r="I68" s="61"/>
      <c r="J68" s="61"/>
      <c r="K68" s="61"/>
      <c r="L68" s="61"/>
      <c r="M68" s="62"/>
    </row>
    <row r="69" spans="1:13" x14ac:dyDescent="0.3">
      <c r="A69" s="60"/>
      <c r="B69" s="61"/>
      <c r="C69" s="61"/>
      <c r="D69" s="61"/>
      <c r="E69" s="61"/>
      <c r="F69" s="61"/>
      <c r="G69" s="61"/>
      <c r="H69" s="61"/>
      <c r="I69" s="61"/>
      <c r="J69" s="61"/>
      <c r="K69" s="61"/>
      <c r="L69" s="61"/>
      <c r="M69" s="62"/>
    </row>
    <row r="70" spans="1:13" x14ac:dyDescent="0.3">
      <c r="A70" s="60"/>
      <c r="B70" s="61"/>
      <c r="C70" s="61"/>
      <c r="D70" s="61"/>
      <c r="E70" s="61"/>
      <c r="F70" s="61"/>
      <c r="G70" s="61"/>
      <c r="H70" s="61"/>
      <c r="I70" s="61"/>
      <c r="J70" s="61"/>
      <c r="K70" s="61"/>
      <c r="L70" s="61"/>
      <c r="M70" s="62"/>
    </row>
    <row r="71" spans="1:13" x14ac:dyDescent="0.3">
      <c r="A71" s="60"/>
      <c r="B71" s="61"/>
      <c r="C71" s="61"/>
      <c r="D71" s="61"/>
      <c r="E71" s="61"/>
      <c r="F71" s="61"/>
      <c r="G71" s="61"/>
      <c r="H71" s="61"/>
      <c r="I71" s="61"/>
      <c r="J71" s="61"/>
      <c r="K71" s="61"/>
      <c r="L71" s="61"/>
      <c r="M71" s="62"/>
    </row>
    <row r="72" spans="1:13" x14ac:dyDescent="0.3">
      <c r="A72" s="60"/>
      <c r="B72" s="61"/>
      <c r="C72" s="61"/>
      <c r="D72" s="61"/>
      <c r="E72" s="61"/>
      <c r="F72" s="61"/>
      <c r="G72" s="61"/>
      <c r="H72" s="61"/>
      <c r="I72" s="61"/>
      <c r="J72" s="61"/>
      <c r="K72" s="61"/>
      <c r="L72" s="61"/>
      <c r="M72" s="62"/>
    </row>
    <row r="73" spans="1:13" x14ac:dyDescent="0.3">
      <c r="A73" s="60"/>
      <c r="B73" s="61"/>
      <c r="C73" s="61"/>
      <c r="D73" s="61"/>
      <c r="E73" s="61"/>
      <c r="F73" s="61"/>
      <c r="G73" s="61"/>
      <c r="H73" s="61"/>
      <c r="I73" s="61"/>
      <c r="J73" s="61"/>
      <c r="K73" s="61"/>
      <c r="L73" s="61"/>
      <c r="M73" s="62"/>
    </row>
    <row r="74" spans="1:13" x14ac:dyDescent="0.3">
      <c r="A74" s="60"/>
      <c r="B74" s="61"/>
      <c r="C74" s="61"/>
      <c r="D74" s="61"/>
      <c r="E74" s="61"/>
      <c r="F74" s="61"/>
      <c r="G74" s="61"/>
      <c r="H74" s="61"/>
      <c r="I74" s="61"/>
      <c r="J74" s="61"/>
      <c r="K74" s="61"/>
      <c r="L74" s="61"/>
      <c r="M74" s="62"/>
    </row>
    <row r="75" spans="1:13" x14ac:dyDescent="0.3">
      <c r="A75" s="60"/>
      <c r="B75" s="61"/>
      <c r="C75" s="61"/>
      <c r="D75" s="61"/>
      <c r="E75" s="61"/>
      <c r="F75" s="61"/>
      <c r="G75" s="61"/>
      <c r="H75" s="61"/>
      <c r="I75" s="61"/>
      <c r="J75" s="61"/>
      <c r="K75" s="61"/>
      <c r="L75" s="61"/>
      <c r="M75" s="62"/>
    </row>
    <row r="76" spans="1:13" x14ac:dyDescent="0.3">
      <c r="A76" s="60"/>
      <c r="B76" s="61"/>
      <c r="C76" s="61"/>
      <c r="D76" s="61"/>
      <c r="E76" s="61"/>
      <c r="F76" s="61"/>
      <c r="G76" s="61"/>
      <c r="H76" s="61"/>
      <c r="I76" s="61"/>
      <c r="J76" s="61"/>
      <c r="K76" s="61"/>
      <c r="L76" s="61"/>
      <c r="M76" s="62"/>
    </row>
    <row r="77" spans="1:13" x14ac:dyDescent="0.3">
      <c r="A77" s="60"/>
      <c r="B77" s="61"/>
      <c r="C77" s="61"/>
      <c r="D77" s="61"/>
      <c r="E77" s="61"/>
      <c r="F77" s="61"/>
      <c r="G77" s="61"/>
      <c r="H77" s="61"/>
      <c r="I77" s="61"/>
      <c r="J77" s="61"/>
      <c r="K77" s="61"/>
      <c r="L77" s="61"/>
      <c r="M77" s="62"/>
    </row>
    <row r="78" spans="1:13" x14ac:dyDescent="0.3">
      <c r="A78" s="63"/>
      <c r="B78" s="64"/>
      <c r="C78" s="64"/>
      <c r="D78" s="64"/>
      <c r="E78" s="64"/>
      <c r="F78" s="64"/>
      <c r="G78" s="64"/>
      <c r="H78" s="64"/>
      <c r="I78" s="64"/>
      <c r="J78" s="64"/>
      <c r="K78" s="64"/>
      <c r="L78" s="64"/>
      <c r="M78" s="65"/>
    </row>
    <row r="80" spans="1:13" x14ac:dyDescent="0.3">
      <c r="A80" s="54" t="s">
        <v>57</v>
      </c>
      <c r="B80" s="55"/>
      <c r="C80" s="55"/>
      <c r="D80" s="55"/>
      <c r="E80" s="55"/>
      <c r="F80" s="55"/>
      <c r="G80" s="55"/>
      <c r="H80" s="55"/>
      <c r="I80" s="55"/>
      <c r="J80" s="55"/>
      <c r="K80" s="55"/>
      <c r="L80" s="55"/>
      <c r="M80" s="56"/>
    </row>
    <row r="81" spans="1:13" x14ac:dyDescent="0.3">
      <c r="A81" s="57" t="s">
        <v>58</v>
      </c>
      <c r="B81" s="58"/>
      <c r="C81" s="58"/>
      <c r="D81" s="58"/>
      <c r="E81" s="58"/>
      <c r="F81" s="58"/>
      <c r="G81" s="58"/>
      <c r="H81" s="58"/>
      <c r="I81" s="58"/>
      <c r="J81" s="58"/>
      <c r="K81" s="58"/>
      <c r="L81" s="58"/>
      <c r="M81" s="59"/>
    </row>
    <row r="82" spans="1:13" x14ac:dyDescent="0.3">
      <c r="A82" s="60"/>
      <c r="B82" s="61"/>
      <c r="C82" s="61"/>
      <c r="D82" s="61"/>
      <c r="E82" s="61"/>
      <c r="F82" s="61"/>
      <c r="G82" s="61"/>
      <c r="H82" s="61"/>
      <c r="I82" s="61"/>
      <c r="J82" s="61"/>
      <c r="K82" s="61"/>
      <c r="L82" s="61"/>
      <c r="M82" s="62"/>
    </row>
    <row r="83" spans="1:13" x14ac:dyDescent="0.3">
      <c r="A83" s="60"/>
      <c r="B83" s="61"/>
      <c r="C83" s="61"/>
      <c r="D83" s="61"/>
      <c r="E83" s="61"/>
      <c r="F83" s="61"/>
      <c r="G83" s="61"/>
      <c r="H83" s="61"/>
      <c r="I83" s="61"/>
      <c r="J83" s="61"/>
      <c r="K83" s="61"/>
      <c r="L83" s="61"/>
      <c r="M83" s="62"/>
    </row>
    <row r="84" spans="1:13" x14ac:dyDescent="0.3">
      <c r="A84" s="60"/>
      <c r="B84" s="61"/>
      <c r="C84" s="61"/>
      <c r="D84" s="61"/>
      <c r="E84" s="61"/>
      <c r="F84" s="61"/>
      <c r="G84" s="61"/>
      <c r="H84" s="61"/>
      <c r="I84" s="61"/>
      <c r="J84" s="61"/>
      <c r="K84" s="61"/>
      <c r="L84" s="61"/>
      <c r="M84" s="62"/>
    </row>
    <row r="85" spans="1:13" x14ac:dyDescent="0.3">
      <c r="A85" s="60"/>
      <c r="B85" s="61"/>
      <c r="C85" s="61"/>
      <c r="D85" s="61"/>
      <c r="E85" s="61"/>
      <c r="F85" s="61"/>
      <c r="G85" s="61"/>
      <c r="H85" s="61"/>
      <c r="I85" s="61"/>
      <c r="J85" s="61"/>
      <c r="K85" s="61"/>
      <c r="L85" s="61"/>
      <c r="M85" s="62"/>
    </row>
    <row r="86" spans="1:13" x14ac:dyDescent="0.3">
      <c r="A86" s="63"/>
      <c r="B86" s="64"/>
      <c r="C86" s="64"/>
      <c r="D86" s="64"/>
      <c r="E86" s="64"/>
      <c r="F86" s="64"/>
      <c r="G86" s="64"/>
      <c r="H86" s="64"/>
      <c r="I86" s="64"/>
      <c r="J86" s="64"/>
      <c r="K86" s="64"/>
      <c r="L86" s="64"/>
      <c r="M86" s="65"/>
    </row>
  </sheetData>
  <mergeCells count="8">
    <mergeCell ref="A80:M80"/>
    <mergeCell ref="A81:M86"/>
    <mergeCell ref="A32:M32"/>
    <mergeCell ref="A21:M26"/>
    <mergeCell ref="A62:M62"/>
    <mergeCell ref="A63:M78"/>
    <mergeCell ref="A33:M60"/>
    <mergeCell ref="A28:M30"/>
  </mergeCells>
  <pageMargins left="0.45" right="0.45" top="0.5" bottom="0.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9"/>
  <sheetViews>
    <sheetView topLeftCell="E1" zoomScale="85" zoomScaleNormal="85" workbookViewId="0">
      <pane ySplit="2" topLeftCell="A13" activePane="bottomLeft" state="frozen"/>
      <selection pane="bottomLeft" activeCell="H2" sqref="A2:XFD2"/>
    </sheetView>
  </sheetViews>
  <sheetFormatPr defaultColWidth="28" defaultRowHeight="14.4" x14ac:dyDescent="0.3"/>
  <cols>
    <col min="1" max="1" width="3.109375" style="53" bestFit="1" customWidth="1"/>
    <col min="2" max="2" width="6.6640625" style="53" customWidth="1"/>
    <col min="3" max="3" width="17.44140625" style="53" customWidth="1"/>
    <col min="4" max="4" width="13" style="53" customWidth="1"/>
    <col min="5" max="5" width="14.109375" style="53" bestFit="1" customWidth="1"/>
    <col min="6" max="6" width="5.109375" style="53" customWidth="1"/>
    <col min="7" max="7" width="12.88671875" style="53" customWidth="1"/>
    <col min="8" max="9" width="5.33203125" style="53" bestFit="1" customWidth="1"/>
    <col min="10" max="10" width="4.5546875" style="53" bestFit="1" customWidth="1"/>
    <col min="11" max="11" width="5.33203125" style="53" bestFit="1" customWidth="1"/>
    <col min="12" max="12" width="40.6640625" style="53" customWidth="1"/>
    <col min="13" max="15" width="5.33203125" style="53" customWidth="1"/>
    <col min="16" max="16" width="26.44140625" style="53" customWidth="1"/>
    <col min="17" max="17" width="11.88671875" style="117" bestFit="1" customWidth="1"/>
    <col min="18" max="18" width="6.44140625" style="53" bestFit="1" customWidth="1"/>
    <col min="19" max="19" width="9.5546875" style="53" customWidth="1"/>
    <col min="20" max="20" width="10.44140625" style="53" bestFit="1" customWidth="1"/>
    <col min="21" max="21" width="39.88671875" style="53" customWidth="1"/>
    <col min="22" max="16384" width="28" style="53"/>
  </cols>
  <sheetData>
    <row r="1" spans="1:24" s="83" customFormat="1" ht="15" customHeight="1" x14ac:dyDescent="0.3">
      <c r="A1" s="67" t="s">
        <v>59</v>
      </c>
      <c r="B1" s="68" t="s">
        <v>60</v>
      </c>
      <c r="C1" s="69" t="s">
        <v>61</v>
      </c>
      <c r="D1" s="69" t="s">
        <v>62</v>
      </c>
      <c r="E1" s="70" t="s">
        <v>63</v>
      </c>
      <c r="F1" s="69" t="s">
        <v>64</v>
      </c>
      <c r="G1" s="69" t="s">
        <v>65</v>
      </c>
      <c r="H1" s="71" t="s">
        <v>66</v>
      </c>
      <c r="I1" s="72"/>
      <c r="J1" s="72"/>
      <c r="K1" s="73"/>
      <c r="L1" s="74" t="s">
        <v>67</v>
      </c>
      <c r="M1" s="71" t="s">
        <v>68</v>
      </c>
      <c r="N1" s="75"/>
      <c r="O1" s="76"/>
      <c r="P1" s="69" t="s">
        <v>69</v>
      </c>
      <c r="Q1" s="77" t="s">
        <v>70</v>
      </c>
      <c r="R1" s="78"/>
      <c r="S1" s="79" t="s">
        <v>71</v>
      </c>
      <c r="T1" s="79" t="s">
        <v>72</v>
      </c>
      <c r="U1" s="80" t="s">
        <v>73</v>
      </c>
      <c r="V1" s="81" t="s">
        <v>74</v>
      </c>
      <c r="W1" s="81" t="s">
        <v>75</v>
      </c>
      <c r="X1" s="82" t="s">
        <v>76</v>
      </c>
    </row>
    <row r="2" spans="1:24" s="83" customFormat="1" ht="32.4" x14ac:dyDescent="0.3">
      <c r="A2" s="67"/>
      <c r="B2" s="84"/>
      <c r="C2" s="85"/>
      <c r="D2" s="85"/>
      <c r="E2" s="85"/>
      <c r="F2" s="85"/>
      <c r="G2" s="85"/>
      <c r="H2" s="86" t="s">
        <v>77</v>
      </c>
      <c r="I2" s="86" t="s">
        <v>78</v>
      </c>
      <c r="J2" s="86" t="s">
        <v>79</v>
      </c>
      <c r="K2" s="86" t="s">
        <v>80</v>
      </c>
      <c r="L2" s="87"/>
      <c r="M2" s="86" t="s">
        <v>81</v>
      </c>
      <c r="N2" s="86" t="s">
        <v>82</v>
      </c>
      <c r="O2" s="86" t="s">
        <v>83</v>
      </c>
      <c r="P2" s="85"/>
      <c r="Q2" s="88" t="s">
        <v>84</v>
      </c>
      <c r="R2" s="88" t="s">
        <v>1</v>
      </c>
      <c r="S2" s="89"/>
      <c r="T2" s="89"/>
      <c r="U2" s="90"/>
      <c r="V2" s="91"/>
      <c r="W2" s="91"/>
      <c r="X2" s="92"/>
    </row>
    <row r="3" spans="1:24" s="93" customFormat="1" ht="100.8" x14ac:dyDescent="0.3">
      <c r="A3" s="93">
        <v>1</v>
      </c>
      <c r="C3" s="94" t="s">
        <v>85</v>
      </c>
      <c r="D3" s="95" t="s">
        <v>86</v>
      </c>
      <c r="E3" s="95" t="s">
        <v>87</v>
      </c>
      <c r="F3" s="95" t="s">
        <v>3</v>
      </c>
      <c r="G3" s="94" t="s">
        <v>88</v>
      </c>
      <c r="H3" s="95" t="s">
        <v>89</v>
      </c>
      <c r="I3" s="95" t="s">
        <v>89</v>
      </c>
      <c r="J3" s="95" t="s">
        <v>90</v>
      </c>
      <c r="K3" s="95" t="s">
        <v>90</v>
      </c>
      <c r="L3" s="94" t="s">
        <v>91</v>
      </c>
      <c r="M3" s="95" t="s">
        <v>90</v>
      </c>
      <c r="N3" s="95" t="s">
        <v>90</v>
      </c>
      <c r="O3" s="95" t="s">
        <v>90</v>
      </c>
      <c r="P3" s="95" t="s">
        <v>92</v>
      </c>
      <c r="Q3" s="95" t="s">
        <v>93</v>
      </c>
      <c r="R3" s="95">
        <v>2013</v>
      </c>
      <c r="S3" s="96">
        <v>41.341852000000003</v>
      </c>
      <c r="T3" s="96">
        <v>-77.701886000000002</v>
      </c>
      <c r="U3" s="95" t="s">
        <v>94</v>
      </c>
      <c r="V3" s="95" t="s">
        <v>90</v>
      </c>
      <c r="W3" s="95" t="s">
        <v>95</v>
      </c>
      <c r="X3" s="95" t="s">
        <v>96</v>
      </c>
    </row>
    <row r="4" spans="1:24" s="97" customFormat="1" ht="57.6" x14ac:dyDescent="0.3">
      <c r="A4" s="93">
        <v>2</v>
      </c>
      <c r="B4" s="93"/>
      <c r="C4" s="94" t="s">
        <v>97</v>
      </c>
      <c r="D4" s="95" t="s">
        <v>98</v>
      </c>
      <c r="E4" s="95" t="s">
        <v>99</v>
      </c>
      <c r="F4" s="95" t="s">
        <v>3</v>
      </c>
      <c r="G4" s="94" t="s">
        <v>100</v>
      </c>
      <c r="H4" s="95" t="s">
        <v>89</v>
      </c>
      <c r="I4" s="95" t="s">
        <v>89</v>
      </c>
      <c r="J4" s="95" t="s">
        <v>90</v>
      </c>
      <c r="K4" s="95" t="s">
        <v>89</v>
      </c>
      <c r="L4" s="94" t="s">
        <v>101</v>
      </c>
      <c r="M4" s="95" t="s">
        <v>90</v>
      </c>
      <c r="N4" s="95" t="s">
        <v>90</v>
      </c>
      <c r="O4" s="95" t="s">
        <v>90</v>
      </c>
      <c r="P4" s="95" t="s">
        <v>92</v>
      </c>
      <c r="Q4" s="95" t="s">
        <v>102</v>
      </c>
      <c r="R4" s="95">
        <v>2013</v>
      </c>
      <c r="S4" s="96">
        <v>41.150044000000001</v>
      </c>
      <c r="T4" s="96">
        <v>-76.147644</v>
      </c>
      <c r="U4" s="95" t="s">
        <v>103</v>
      </c>
      <c r="V4" s="95" t="s">
        <v>90</v>
      </c>
      <c r="W4" s="95" t="s">
        <v>104</v>
      </c>
      <c r="X4" s="95" t="s">
        <v>105</v>
      </c>
    </row>
    <row r="5" spans="1:24" s="93" customFormat="1" ht="57.6" x14ac:dyDescent="0.3">
      <c r="A5" s="97">
        <v>3</v>
      </c>
      <c r="B5" s="98"/>
      <c r="C5" s="94" t="s">
        <v>106</v>
      </c>
      <c r="D5" s="95" t="s">
        <v>107</v>
      </c>
      <c r="E5" s="95" t="s">
        <v>108</v>
      </c>
      <c r="F5" s="95" t="s">
        <v>3</v>
      </c>
      <c r="G5" s="94" t="s">
        <v>100</v>
      </c>
      <c r="H5" s="95" t="s">
        <v>89</v>
      </c>
      <c r="I5" s="95" t="s">
        <v>89</v>
      </c>
      <c r="J5" s="95" t="s">
        <v>90</v>
      </c>
      <c r="K5" s="95" t="s">
        <v>90</v>
      </c>
      <c r="L5" s="94" t="s">
        <v>91</v>
      </c>
      <c r="M5" s="95" t="s">
        <v>90</v>
      </c>
      <c r="N5" s="95" t="s">
        <v>90</v>
      </c>
      <c r="O5" s="95" t="s">
        <v>90</v>
      </c>
      <c r="P5" s="95" t="s">
        <v>92</v>
      </c>
      <c r="Q5" s="95" t="s">
        <v>109</v>
      </c>
      <c r="R5" s="95">
        <v>2013</v>
      </c>
      <c r="S5" s="96">
        <v>40.788648999999999</v>
      </c>
      <c r="T5" s="96">
        <v>-76.856774999999999</v>
      </c>
      <c r="U5" s="95" t="s">
        <v>110</v>
      </c>
      <c r="V5" s="95" t="s">
        <v>90</v>
      </c>
      <c r="W5" s="95" t="s">
        <v>111</v>
      </c>
      <c r="X5" s="95" t="s">
        <v>112</v>
      </c>
    </row>
    <row r="6" spans="1:24" s="93" customFormat="1" ht="57.6" x14ac:dyDescent="0.3">
      <c r="A6" s="93">
        <v>4</v>
      </c>
      <c r="C6" s="94" t="s">
        <v>113</v>
      </c>
      <c r="D6" s="95" t="s">
        <v>114</v>
      </c>
      <c r="E6" s="95" t="s">
        <v>115</v>
      </c>
      <c r="F6" s="95" t="s">
        <v>3</v>
      </c>
      <c r="G6" s="94" t="s">
        <v>88</v>
      </c>
      <c r="H6" s="95" t="s">
        <v>90</v>
      </c>
      <c r="I6" s="95" t="s">
        <v>90</v>
      </c>
      <c r="J6" s="95" t="s">
        <v>89</v>
      </c>
      <c r="K6" s="95" t="s">
        <v>90</v>
      </c>
      <c r="L6" s="94" t="s">
        <v>116</v>
      </c>
      <c r="M6" s="95" t="s">
        <v>90</v>
      </c>
      <c r="N6" s="95" t="s">
        <v>90</v>
      </c>
      <c r="O6" s="95" t="s">
        <v>90</v>
      </c>
      <c r="P6" s="95" t="s">
        <v>92</v>
      </c>
      <c r="Q6" s="95" t="s">
        <v>117</v>
      </c>
      <c r="R6" s="95">
        <v>2011</v>
      </c>
      <c r="S6" s="96">
        <v>40.581650000000003</v>
      </c>
      <c r="T6" s="96">
        <v>-78.085386999999997</v>
      </c>
      <c r="U6" s="95" t="s">
        <v>90</v>
      </c>
      <c r="V6" s="95" t="s">
        <v>90</v>
      </c>
      <c r="W6" s="95" t="s">
        <v>118</v>
      </c>
      <c r="X6" s="95" t="s">
        <v>119</v>
      </c>
    </row>
    <row r="7" spans="1:24" s="93" customFormat="1" ht="57.6" x14ac:dyDescent="0.3">
      <c r="A7" s="93">
        <v>5</v>
      </c>
      <c r="C7" s="94" t="s">
        <v>120</v>
      </c>
      <c r="D7" s="95" t="s">
        <v>114</v>
      </c>
      <c r="E7" s="95" t="s">
        <v>115</v>
      </c>
      <c r="F7" s="95" t="s">
        <v>3</v>
      </c>
      <c r="G7" s="94" t="s">
        <v>88</v>
      </c>
      <c r="H7" s="95" t="s">
        <v>90</v>
      </c>
      <c r="I7" s="95" t="s">
        <v>90</v>
      </c>
      <c r="J7" s="95" t="s">
        <v>89</v>
      </c>
      <c r="K7" s="95" t="s">
        <v>90</v>
      </c>
      <c r="L7" s="94" t="s">
        <v>116</v>
      </c>
      <c r="M7" s="95" t="s">
        <v>90</v>
      </c>
      <c r="N7" s="95" t="s">
        <v>90</v>
      </c>
      <c r="O7" s="95" t="s">
        <v>90</v>
      </c>
      <c r="P7" s="95" t="s">
        <v>92</v>
      </c>
      <c r="Q7" s="95" t="s">
        <v>121</v>
      </c>
      <c r="R7" s="95">
        <v>2011</v>
      </c>
      <c r="S7" s="96">
        <v>40.587288000000001</v>
      </c>
      <c r="T7" s="96">
        <v>-78.100498999999999</v>
      </c>
      <c r="U7" s="95" t="s">
        <v>90</v>
      </c>
      <c r="V7" s="95" t="s">
        <v>90</v>
      </c>
      <c r="W7" s="95" t="s">
        <v>118</v>
      </c>
      <c r="X7" s="95" t="s">
        <v>119</v>
      </c>
    </row>
    <row r="8" spans="1:24" s="93" customFormat="1" ht="43.2" x14ac:dyDescent="0.3">
      <c r="A8" s="93">
        <v>6</v>
      </c>
      <c r="C8" s="99" t="s">
        <v>122</v>
      </c>
      <c r="D8" s="93" t="s">
        <v>123</v>
      </c>
      <c r="E8" s="99" t="s">
        <v>124</v>
      </c>
      <c r="F8" s="99" t="s">
        <v>3</v>
      </c>
      <c r="G8" s="99" t="s">
        <v>125</v>
      </c>
      <c r="H8" s="99" t="s">
        <v>126</v>
      </c>
      <c r="I8" s="99" t="s">
        <v>126</v>
      </c>
      <c r="J8" s="99" t="s">
        <v>126</v>
      </c>
      <c r="K8" s="99" t="s">
        <v>127</v>
      </c>
      <c r="L8" s="100" t="s">
        <v>128</v>
      </c>
      <c r="M8" s="95" t="s">
        <v>90</v>
      </c>
      <c r="N8" s="95" t="s">
        <v>90</v>
      </c>
      <c r="O8" s="95" t="s">
        <v>90</v>
      </c>
      <c r="P8" s="99" t="s">
        <v>129</v>
      </c>
      <c r="Q8" s="99"/>
      <c r="R8" s="99">
        <v>2013</v>
      </c>
      <c r="S8" s="99"/>
      <c r="T8" s="99"/>
      <c r="U8" s="99"/>
      <c r="V8" s="99" t="s">
        <v>126</v>
      </c>
      <c r="W8" s="99" t="s">
        <v>126</v>
      </c>
      <c r="X8" s="99"/>
    </row>
    <row r="9" spans="1:24" s="93" customFormat="1" ht="28.8" x14ac:dyDescent="0.3">
      <c r="A9" s="97">
        <v>7</v>
      </c>
      <c r="C9" s="99" t="s">
        <v>130</v>
      </c>
      <c r="D9" s="99" t="s">
        <v>131</v>
      </c>
      <c r="E9" s="99" t="s">
        <v>132</v>
      </c>
      <c r="F9" s="99" t="s">
        <v>3</v>
      </c>
      <c r="G9" s="99" t="s">
        <v>130</v>
      </c>
      <c r="H9" s="99" t="s">
        <v>126</v>
      </c>
      <c r="I9" s="99" t="s">
        <v>133</v>
      </c>
      <c r="J9" s="99" t="s">
        <v>127</v>
      </c>
      <c r="K9" s="99" t="s">
        <v>134</v>
      </c>
      <c r="L9" s="100" t="s">
        <v>135</v>
      </c>
      <c r="M9" s="95" t="s">
        <v>90</v>
      </c>
      <c r="N9" s="95" t="s">
        <v>90</v>
      </c>
      <c r="O9" s="95" t="s">
        <v>90</v>
      </c>
      <c r="P9" s="99" t="s">
        <v>129</v>
      </c>
      <c r="Q9" s="99"/>
      <c r="R9" s="99">
        <v>2013</v>
      </c>
      <c r="S9" s="99"/>
      <c r="T9" s="99"/>
      <c r="U9" s="99"/>
      <c r="V9" s="99" t="s">
        <v>126</v>
      </c>
      <c r="W9" s="99" t="s">
        <v>126</v>
      </c>
      <c r="X9" s="99"/>
    </row>
    <row r="10" spans="1:24" s="93" customFormat="1" ht="28.8" x14ac:dyDescent="0.3">
      <c r="A10" s="93">
        <v>8</v>
      </c>
      <c r="C10" s="99" t="s">
        <v>136</v>
      </c>
      <c r="D10" s="93" t="s">
        <v>137</v>
      </c>
      <c r="E10" s="99" t="s">
        <v>138</v>
      </c>
      <c r="F10" s="99" t="s">
        <v>3</v>
      </c>
      <c r="G10" s="99" t="s">
        <v>139</v>
      </c>
      <c r="H10" s="99" t="s">
        <v>126</v>
      </c>
      <c r="I10" s="99" t="s">
        <v>126</v>
      </c>
      <c r="J10" s="99" t="s">
        <v>126</v>
      </c>
      <c r="K10" s="99" t="s">
        <v>134</v>
      </c>
      <c r="L10" s="93" t="s">
        <v>140</v>
      </c>
      <c r="M10" s="95" t="s">
        <v>141</v>
      </c>
      <c r="N10" s="95" t="s">
        <v>90</v>
      </c>
      <c r="O10" s="95" t="s">
        <v>90</v>
      </c>
      <c r="P10" s="99" t="s">
        <v>129</v>
      </c>
      <c r="Q10" s="99"/>
      <c r="R10" s="99">
        <v>2013</v>
      </c>
      <c r="S10" s="99"/>
      <c r="T10" s="99"/>
      <c r="U10" s="99"/>
      <c r="V10" s="99" t="s">
        <v>134</v>
      </c>
      <c r="W10" s="99" t="s">
        <v>134</v>
      </c>
      <c r="X10" s="99"/>
    </row>
    <row r="11" spans="1:24" s="93" customFormat="1" ht="28.8" x14ac:dyDescent="0.3">
      <c r="A11" s="93">
        <v>9</v>
      </c>
      <c r="C11" s="101" t="s">
        <v>142</v>
      </c>
      <c r="D11" s="102" t="s">
        <v>143</v>
      </c>
      <c r="E11" s="102" t="s">
        <v>144</v>
      </c>
      <c r="F11" s="102" t="s">
        <v>4</v>
      </c>
      <c r="G11" s="102" t="s">
        <v>145</v>
      </c>
      <c r="H11" s="102" t="s">
        <v>146</v>
      </c>
      <c r="I11" s="102" t="s">
        <v>147</v>
      </c>
      <c r="J11" s="102" t="s">
        <v>147</v>
      </c>
      <c r="K11" s="102" t="s">
        <v>147</v>
      </c>
      <c r="L11" s="101" t="s">
        <v>148</v>
      </c>
      <c r="M11" s="102" t="s">
        <v>147</v>
      </c>
      <c r="N11" s="102" t="s">
        <v>147</v>
      </c>
      <c r="O11" s="102" t="s">
        <v>147</v>
      </c>
      <c r="P11" s="102" t="s">
        <v>149</v>
      </c>
      <c r="Q11" s="102" t="s">
        <v>150</v>
      </c>
      <c r="R11" s="102">
        <v>2013</v>
      </c>
      <c r="S11" s="102">
        <v>38.683100000000003</v>
      </c>
      <c r="T11" s="102">
        <v>-77.258399999999995</v>
      </c>
      <c r="U11" s="103"/>
    </row>
    <row r="12" spans="1:24" s="93" customFormat="1" ht="28.8" x14ac:dyDescent="0.3">
      <c r="A12" s="93">
        <v>10</v>
      </c>
      <c r="C12" s="101" t="s">
        <v>151</v>
      </c>
      <c r="D12" s="102" t="s">
        <v>152</v>
      </c>
      <c r="E12" s="102" t="s">
        <v>153</v>
      </c>
      <c r="F12" s="102" t="s">
        <v>4</v>
      </c>
      <c r="G12" s="102" t="s">
        <v>145</v>
      </c>
      <c r="H12" s="102" t="s">
        <v>146</v>
      </c>
      <c r="I12" s="102" t="s">
        <v>147</v>
      </c>
      <c r="J12" s="102" t="s">
        <v>147</v>
      </c>
      <c r="K12" s="102" t="s">
        <v>147</v>
      </c>
      <c r="L12" s="101" t="s">
        <v>154</v>
      </c>
      <c r="M12" s="102" t="s">
        <v>155</v>
      </c>
      <c r="N12" s="102" t="s">
        <v>147</v>
      </c>
      <c r="O12" s="102" t="s">
        <v>147</v>
      </c>
      <c r="P12" s="102" t="s">
        <v>149</v>
      </c>
      <c r="Q12" s="102" t="s">
        <v>156</v>
      </c>
      <c r="R12" s="102">
        <v>2013</v>
      </c>
      <c r="S12" s="102">
        <v>36.7254</v>
      </c>
      <c r="T12" s="102">
        <v>-76.247100000000003</v>
      </c>
      <c r="U12" s="103"/>
    </row>
    <row r="13" spans="1:24" s="93" customFormat="1" x14ac:dyDescent="0.3">
      <c r="A13" s="97">
        <v>11</v>
      </c>
      <c r="B13" s="97"/>
      <c r="C13" s="101" t="s">
        <v>157</v>
      </c>
      <c r="D13" s="102" t="s">
        <v>158</v>
      </c>
      <c r="E13" s="102" t="s">
        <v>159</v>
      </c>
      <c r="F13" s="102" t="s">
        <v>4</v>
      </c>
      <c r="G13" s="102" t="s">
        <v>145</v>
      </c>
      <c r="H13" s="102" t="s">
        <v>160</v>
      </c>
      <c r="I13" s="102" t="s">
        <v>147</v>
      </c>
      <c r="J13" s="102" t="s">
        <v>147</v>
      </c>
      <c r="K13" s="102" t="s">
        <v>147</v>
      </c>
      <c r="L13" s="101" t="s">
        <v>161</v>
      </c>
      <c r="M13" s="102" t="s">
        <v>141</v>
      </c>
      <c r="N13" s="102" t="s">
        <v>147</v>
      </c>
      <c r="O13" s="102" t="s">
        <v>147</v>
      </c>
      <c r="P13" s="102" t="s">
        <v>149</v>
      </c>
      <c r="Q13" s="102" t="s">
        <v>109</v>
      </c>
      <c r="R13" s="102">
        <v>2013</v>
      </c>
      <c r="S13" s="102">
        <v>37.267299999999999</v>
      </c>
      <c r="T13" s="102">
        <v>-76.426699999999997</v>
      </c>
      <c r="U13" s="97"/>
      <c r="V13" s="97"/>
      <c r="W13" s="97"/>
      <c r="X13" s="97"/>
    </row>
    <row r="14" spans="1:24" s="97" customFormat="1" x14ac:dyDescent="0.3">
      <c r="A14" s="93">
        <v>12</v>
      </c>
      <c r="C14" s="101" t="s">
        <v>162</v>
      </c>
      <c r="D14" s="102" t="s">
        <v>163</v>
      </c>
      <c r="E14" s="102" t="s">
        <v>164</v>
      </c>
      <c r="F14" s="102" t="s">
        <v>4</v>
      </c>
      <c r="G14" s="102" t="s">
        <v>165</v>
      </c>
      <c r="H14" s="102" t="s">
        <v>166</v>
      </c>
      <c r="I14" s="102" t="s">
        <v>147</v>
      </c>
      <c r="J14" s="102" t="s">
        <v>147</v>
      </c>
      <c r="K14" s="102" t="s">
        <v>147</v>
      </c>
      <c r="L14" s="101" t="s">
        <v>167</v>
      </c>
      <c r="M14" s="102" t="s">
        <v>134</v>
      </c>
      <c r="N14" s="102" t="s">
        <v>126</v>
      </c>
      <c r="O14" s="102" t="s">
        <v>126</v>
      </c>
      <c r="P14" s="102" t="s">
        <v>168</v>
      </c>
      <c r="Q14" s="102" t="s">
        <v>169</v>
      </c>
      <c r="R14" s="102">
        <v>2013</v>
      </c>
      <c r="S14" s="102">
        <v>37.527099999999997</v>
      </c>
      <c r="T14" s="102">
        <v>-77.423199999999994</v>
      </c>
    </row>
    <row r="15" spans="1:24" s="97" customFormat="1" ht="28.8" x14ac:dyDescent="0.3">
      <c r="A15" s="93">
        <v>13</v>
      </c>
      <c r="B15" s="93"/>
      <c r="C15" s="104" t="s">
        <v>170</v>
      </c>
      <c r="D15" s="102" t="s">
        <v>171</v>
      </c>
      <c r="E15" s="102" t="s">
        <v>172</v>
      </c>
      <c r="F15" s="102" t="s">
        <v>4</v>
      </c>
      <c r="G15" s="102" t="s">
        <v>64</v>
      </c>
      <c r="H15" s="102" t="s">
        <v>146</v>
      </c>
      <c r="I15" s="102" t="s">
        <v>147</v>
      </c>
      <c r="J15" s="102" t="s">
        <v>147</v>
      </c>
      <c r="K15" s="102" t="s">
        <v>147</v>
      </c>
      <c r="L15" s="104" t="s">
        <v>173</v>
      </c>
      <c r="M15" s="102" t="s">
        <v>141</v>
      </c>
      <c r="N15" s="102" t="s">
        <v>147</v>
      </c>
      <c r="O15" s="102" t="s">
        <v>147</v>
      </c>
      <c r="P15" s="102" t="s">
        <v>174</v>
      </c>
      <c r="Q15" s="105" t="s">
        <v>102</v>
      </c>
      <c r="R15" s="102">
        <v>2013</v>
      </c>
      <c r="S15" s="106">
        <v>38.364199999999997</v>
      </c>
      <c r="T15" s="106">
        <v>-77.142300000000006</v>
      </c>
      <c r="U15" s="107"/>
      <c r="V15" s="93"/>
    </row>
    <row r="16" spans="1:24" s="93" customFormat="1" ht="28.8" x14ac:dyDescent="0.3">
      <c r="A16" s="93">
        <v>14</v>
      </c>
      <c r="C16" s="104" t="s">
        <v>175</v>
      </c>
      <c r="D16" s="102" t="s">
        <v>176</v>
      </c>
      <c r="E16" s="102" t="s">
        <v>177</v>
      </c>
      <c r="F16" s="102" t="s">
        <v>4</v>
      </c>
      <c r="G16" s="102" t="s">
        <v>64</v>
      </c>
      <c r="H16" s="106" t="s">
        <v>166</v>
      </c>
      <c r="I16" s="102" t="s">
        <v>147</v>
      </c>
      <c r="J16" s="102" t="s">
        <v>147</v>
      </c>
      <c r="K16" s="102" t="s">
        <v>147</v>
      </c>
      <c r="L16" s="104" t="s">
        <v>178</v>
      </c>
      <c r="M16" s="102" t="s">
        <v>147</v>
      </c>
      <c r="N16" s="102" t="s">
        <v>147</v>
      </c>
      <c r="O16" s="102" t="s">
        <v>147</v>
      </c>
      <c r="P16" s="102" t="s">
        <v>179</v>
      </c>
      <c r="Q16" s="106" t="s">
        <v>180</v>
      </c>
      <c r="R16" s="102">
        <v>2013</v>
      </c>
      <c r="S16" s="106">
        <v>37.692100000000003</v>
      </c>
      <c r="T16" s="106">
        <v>-77.918000000000006</v>
      </c>
      <c r="V16" s="97"/>
    </row>
    <row r="17" spans="1:24" s="93" customFormat="1" ht="28.8" x14ac:dyDescent="0.3">
      <c r="A17" s="97">
        <v>15</v>
      </c>
      <c r="B17" s="98"/>
      <c r="C17" s="104" t="s">
        <v>181</v>
      </c>
      <c r="D17" s="102" t="s">
        <v>176</v>
      </c>
      <c r="E17" s="106" t="s">
        <v>182</v>
      </c>
      <c r="F17" s="102" t="s">
        <v>4</v>
      </c>
      <c r="G17" s="102" t="s">
        <v>145</v>
      </c>
      <c r="H17" s="102" t="s">
        <v>160</v>
      </c>
      <c r="I17" s="102" t="s">
        <v>147</v>
      </c>
      <c r="J17" s="102" t="s">
        <v>147</v>
      </c>
      <c r="K17" s="102" t="s">
        <v>147</v>
      </c>
      <c r="L17" s="104" t="s">
        <v>183</v>
      </c>
      <c r="M17" s="102" t="s">
        <v>141</v>
      </c>
      <c r="N17" s="102" t="s">
        <v>184</v>
      </c>
      <c r="O17" s="102" t="s">
        <v>147</v>
      </c>
      <c r="P17" s="102" t="s">
        <v>174</v>
      </c>
      <c r="Q17" s="102" t="s">
        <v>185</v>
      </c>
      <c r="R17" s="102">
        <v>2013</v>
      </c>
      <c r="S17" s="106">
        <v>37.318399999999997</v>
      </c>
      <c r="T17" s="106">
        <v>-77.0989</v>
      </c>
      <c r="U17" s="108"/>
      <c r="V17" s="97"/>
    </row>
    <row r="18" spans="1:24" s="97" customFormat="1" ht="28.8" x14ac:dyDescent="0.3">
      <c r="A18" s="93">
        <v>16</v>
      </c>
      <c r="B18" s="93"/>
      <c r="C18" s="104" t="s">
        <v>186</v>
      </c>
      <c r="D18" s="102" t="s">
        <v>176</v>
      </c>
      <c r="E18" s="106" t="s">
        <v>187</v>
      </c>
      <c r="F18" s="102" t="s">
        <v>4</v>
      </c>
      <c r="G18" s="102" t="s">
        <v>188</v>
      </c>
      <c r="H18" s="106" t="s">
        <v>146</v>
      </c>
      <c r="I18" s="102" t="s">
        <v>147</v>
      </c>
      <c r="J18" s="102" t="s">
        <v>147</v>
      </c>
      <c r="K18" s="102" t="s">
        <v>147</v>
      </c>
      <c r="L18" s="104" t="s">
        <v>189</v>
      </c>
      <c r="M18" s="102" t="s">
        <v>141</v>
      </c>
      <c r="N18" s="102" t="s">
        <v>147</v>
      </c>
      <c r="O18" s="102" t="s">
        <v>147</v>
      </c>
      <c r="P18" s="102" t="s">
        <v>174</v>
      </c>
      <c r="Q18" s="102" t="s">
        <v>190</v>
      </c>
      <c r="R18" s="102">
        <v>2013</v>
      </c>
      <c r="S18" s="106">
        <v>37.013500000000001</v>
      </c>
      <c r="T18" s="106">
        <v>-76.303600000000003</v>
      </c>
      <c r="V18" s="93"/>
    </row>
    <row r="19" spans="1:24" s="93" customFormat="1" ht="108" customHeight="1" x14ac:dyDescent="0.3">
      <c r="A19" s="93">
        <v>17</v>
      </c>
      <c r="C19" s="101" t="s">
        <v>191</v>
      </c>
      <c r="D19" s="102" t="s">
        <v>171</v>
      </c>
      <c r="E19" s="102" t="s">
        <v>192</v>
      </c>
      <c r="F19" s="102" t="s">
        <v>4</v>
      </c>
      <c r="G19" s="102" t="s">
        <v>188</v>
      </c>
      <c r="H19" s="102" t="s">
        <v>146</v>
      </c>
      <c r="I19" s="102" t="s">
        <v>184</v>
      </c>
      <c r="J19" s="102" t="s">
        <v>147</v>
      </c>
      <c r="K19" s="102" t="s">
        <v>147</v>
      </c>
      <c r="L19" s="101" t="s">
        <v>193</v>
      </c>
      <c r="M19" s="102" t="s">
        <v>141</v>
      </c>
      <c r="N19" s="102" t="s">
        <v>147</v>
      </c>
      <c r="O19" s="102" t="s">
        <v>147</v>
      </c>
      <c r="P19" s="102" t="s">
        <v>174</v>
      </c>
      <c r="Q19" s="102" t="s">
        <v>194</v>
      </c>
      <c r="R19" s="102">
        <v>2013</v>
      </c>
      <c r="S19" s="102">
        <v>38.1892</v>
      </c>
      <c r="T19" s="102">
        <v>-76.921899999999994</v>
      </c>
      <c r="U19" s="97"/>
    </row>
    <row r="20" spans="1:24" s="109" customFormat="1" ht="28.8" x14ac:dyDescent="0.3">
      <c r="A20" s="93">
        <v>18</v>
      </c>
      <c r="B20" s="93"/>
      <c r="C20" s="104" t="s">
        <v>195</v>
      </c>
      <c r="D20" s="102" t="s">
        <v>176</v>
      </c>
      <c r="E20" s="106" t="s">
        <v>196</v>
      </c>
      <c r="F20" s="102" t="s">
        <v>4</v>
      </c>
      <c r="G20" s="102" t="s">
        <v>145</v>
      </c>
      <c r="H20" s="102" t="s">
        <v>146</v>
      </c>
      <c r="I20" s="102" t="s">
        <v>155</v>
      </c>
      <c r="J20" s="102" t="s">
        <v>147</v>
      </c>
      <c r="K20" s="102" t="s">
        <v>147</v>
      </c>
      <c r="L20" s="104" t="s">
        <v>197</v>
      </c>
      <c r="M20" s="102" t="s">
        <v>141</v>
      </c>
      <c r="N20" s="102" t="s">
        <v>147</v>
      </c>
      <c r="O20" s="102" t="s">
        <v>147</v>
      </c>
      <c r="P20" s="102" t="s">
        <v>174</v>
      </c>
      <c r="Q20" s="102" t="s">
        <v>190</v>
      </c>
      <c r="R20" s="102">
        <v>2013</v>
      </c>
      <c r="S20" s="106">
        <v>37.223999999999997</v>
      </c>
      <c r="T20" s="106">
        <v>-76.778499999999994</v>
      </c>
      <c r="U20" s="93"/>
      <c r="V20" s="93"/>
      <c r="W20" s="93"/>
      <c r="X20" s="93"/>
    </row>
    <row r="21" spans="1:24" s="93" customFormat="1" x14ac:dyDescent="0.3">
      <c r="A21" s="97">
        <v>19</v>
      </c>
      <c r="C21" s="104" t="s">
        <v>198</v>
      </c>
      <c r="D21" s="102" t="s">
        <v>199</v>
      </c>
      <c r="E21" s="106" t="s">
        <v>200</v>
      </c>
      <c r="F21" s="102" t="s">
        <v>4</v>
      </c>
      <c r="G21" s="102" t="s">
        <v>145</v>
      </c>
      <c r="H21" s="102" t="s">
        <v>146</v>
      </c>
      <c r="I21" s="102" t="s">
        <v>141</v>
      </c>
      <c r="J21" s="102" t="s">
        <v>147</v>
      </c>
      <c r="K21" s="102" t="s">
        <v>147</v>
      </c>
      <c r="L21" s="104" t="s">
        <v>201</v>
      </c>
      <c r="M21" s="102" t="s">
        <v>147</v>
      </c>
      <c r="N21" s="102" t="s">
        <v>147</v>
      </c>
      <c r="O21" s="102" t="s">
        <v>147</v>
      </c>
      <c r="P21" s="102" t="s">
        <v>202</v>
      </c>
      <c r="Q21" s="102" t="s">
        <v>203</v>
      </c>
      <c r="R21" s="102">
        <v>2013</v>
      </c>
      <c r="S21" s="106">
        <v>37.417000000000002</v>
      </c>
      <c r="T21" s="106">
        <v>-79.137</v>
      </c>
    </row>
    <row r="22" spans="1:24" s="93" customFormat="1" x14ac:dyDescent="0.3">
      <c r="A22" s="93">
        <v>20</v>
      </c>
      <c r="C22" s="104" t="s">
        <v>204</v>
      </c>
      <c r="D22" s="106" t="s">
        <v>176</v>
      </c>
      <c r="E22" s="106" t="s">
        <v>205</v>
      </c>
      <c r="F22" s="102" t="s">
        <v>4</v>
      </c>
      <c r="G22" s="102" t="s">
        <v>145</v>
      </c>
      <c r="H22" s="102" t="s">
        <v>146</v>
      </c>
      <c r="I22" s="102" t="s">
        <v>141</v>
      </c>
      <c r="J22" s="102" t="s">
        <v>147</v>
      </c>
      <c r="K22" s="102" t="s">
        <v>147</v>
      </c>
      <c r="L22" s="104" t="s">
        <v>206</v>
      </c>
      <c r="M22" s="102" t="s">
        <v>147</v>
      </c>
      <c r="N22" s="102" t="s">
        <v>147</v>
      </c>
      <c r="O22" s="102" t="s">
        <v>147</v>
      </c>
      <c r="P22" s="102" t="s">
        <v>202</v>
      </c>
      <c r="Q22" s="102" t="s">
        <v>194</v>
      </c>
      <c r="R22" s="106">
        <v>2013</v>
      </c>
      <c r="S22" s="106">
        <v>37.6661</v>
      </c>
      <c r="T22" s="106">
        <v>-79.884</v>
      </c>
    </row>
    <row r="23" spans="1:24" s="93" customFormat="1" x14ac:dyDescent="0.3">
      <c r="A23" s="93">
        <v>21</v>
      </c>
      <c r="C23" s="104" t="s">
        <v>207</v>
      </c>
      <c r="D23" s="106" t="s">
        <v>208</v>
      </c>
      <c r="E23" s="106" t="s">
        <v>209</v>
      </c>
      <c r="F23" s="102" t="s">
        <v>4</v>
      </c>
      <c r="G23" s="102" t="s">
        <v>145</v>
      </c>
      <c r="H23" s="102" t="s">
        <v>146</v>
      </c>
      <c r="I23" s="102" t="s">
        <v>147</v>
      </c>
      <c r="J23" s="102" t="s">
        <v>147</v>
      </c>
      <c r="K23" s="102" t="s">
        <v>147</v>
      </c>
      <c r="L23" s="104"/>
      <c r="M23" s="102" t="s">
        <v>147</v>
      </c>
      <c r="N23" s="102" t="s">
        <v>147</v>
      </c>
      <c r="O23" s="102" t="s">
        <v>147</v>
      </c>
      <c r="P23" s="102" t="s">
        <v>202</v>
      </c>
      <c r="Q23" s="102" t="s">
        <v>109</v>
      </c>
      <c r="R23" s="106">
        <v>2013</v>
      </c>
      <c r="S23" s="106">
        <v>37.817999999999998</v>
      </c>
      <c r="T23" s="106">
        <v>-79.738600000000005</v>
      </c>
    </row>
    <row r="24" spans="1:24" s="93" customFormat="1" x14ac:dyDescent="0.3">
      <c r="C24" s="104"/>
      <c r="D24" s="106"/>
      <c r="E24" s="106" t="s">
        <v>210</v>
      </c>
      <c r="F24" s="102" t="s">
        <v>4</v>
      </c>
      <c r="G24" s="102" t="s">
        <v>211</v>
      </c>
      <c r="H24" s="102" t="s">
        <v>146</v>
      </c>
      <c r="I24" s="102" t="s">
        <v>141</v>
      </c>
      <c r="J24" s="102" t="s">
        <v>147</v>
      </c>
      <c r="K24" s="102" t="s">
        <v>141</v>
      </c>
      <c r="L24" s="104" t="s">
        <v>212</v>
      </c>
      <c r="M24" s="102" t="s">
        <v>134</v>
      </c>
      <c r="N24" s="102" t="s">
        <v>147</v>
      </c>
      <c r="O24" s="102" t="s">
        <v>147</v>
      </c>
      <c r="P24" s="102" t="s">
        <v>64</v>
      </c>
      <c r="Q24" s="102" t="s">
        <v>213</v>
      </c>
      <c r="R24" s="106">
        <v>2012</v>
      </c>
      <c r="S24" s="106"/>
      <c r="T24" s="106"/>
    </row>
    <row r="25" spans="1:24" s="93" customFormat="1" x14ac:dyDescent="0.3">
      <c r="A25" s="93">
        <v>22</v>
      </c>
      <c r="C25" s="104" t="s">
        <v>214</v>
      </c>
      <c r="D25" s="106" t="s">
        <v>176</v>
      </c>
      <c r="E25" s="106" t="s">
        <v>215</v>
      </c>
      <c r="F25" s="102" t="s">
        <v>4</v>
      </c>
      <c r="G25" s="102" t="s">
        <v>165</v>
      </c>
      <c r="H25" s="102" t="s">
        <v>146</v>
      </c>
      <c r="I25" s="102" t="s">
        <v>147</v>
      </c>
      <c r="J25" s="102" t="s">
        <v>147</v>
      </c>
      <c r="K25" s="102" t="s">
        <v>147</v>
      </c>
      <c r="L25" s="104"/>
      <c r="M25" s="102" t="s">
        <v>147</v>
      </c>
      <c r="N25" s="102" t="s">
        <v>147</v>
      </c>
      <c r="O25" s="102" t="s">
        <v>147</v>
      </c>
      <c r="P25" s="102" t="s">
        <v>202</v>
      </c>
      <c r="Q25" s="102" t="s">
        <v>117</v>
      </c>
      <c r="R25" s="106">
        <v>2013</v>
      </c>
      <c r="S25" s="106">
        <v>37.689700000000002</v>
      </c>
      <c r="T25" s="106">
        <v>-79.810500000000005</v>
      </c>
    </row>
    <row r="26" spans="1:24" s="93" customFormat="1" ht="115.2" x14ac:dyDescent="0.3">
      <c r="A26" s="97">
        <v>23</v>
      </c>
      <c r="C26" s="94" t="s">
        <v>216</v>
      </c>
      <c r="D26" s="94" t="s">
        <v>217</v>
      </c>
      <c r="E26" s="94" t="s">
        <v>218</v>
      </c>
      <c r="F26" s="94" t="s">
        <v>21</v>
      </c>
      <c r="G26" s="94" t="s">
        <v>219</v>
      </c>
      <c r="H26" s="94" t="s">
        <v>220</v>
      </c>
      <c r="I26" s="94" t="s">
        <v>141</v>
      </c>
      <c r="J26" s="94" t="s">
        <v>147</v>
      </c>
      <c r="K26" s="94" t="s">
        <v>147</v>
      </c>
      <c r="L26" s="94" t="s">
        <v>221</v>
      </c>
      <c r="M26" s="94" t="s">
        <v>155</v>
      </c>
      <c r="N26" s="94" t="s">
        <v>147</v>
      </c>
      <c r="O26" s="94" t="s">
        <v>147</v>
      </c>
      <c r="P26" s="94" t="s">
        <v>222</v>
      </c>
      <c r="Q26" s="94" t="s">
        <v>194</v>
      </c>
      <c r="R26" s="94">
        <v>2013</v>
      </c>
      <c r="S26" s="94"/>
      <c r="T26" s="94"/>
      <c r="U26" s="94" t="s">
        <v>223</v>
      </c>
      <c r="V26" s="94" t="s">
        <v>147</v>
      </c>
      <c r="W26" s="94" t="s">
        <v>224</v>
      </c>
    </row>
    <row r="27" spans="1:24" ht="115.2" x14ac:dyDescent="0.3">
      <c r="A27" s="93">
        <v>24</v>
      </c>
      <c r="B27" s="93"/>
      <c r="C27" s="110" t="s">
        <v>225</v>
      </c>
      <c r="D27" s="93" t="s">
        <v>226</v>
      </c>
      <c r="E27" s="93" t="s">
        <v>227</v>
      </c>
      <c r="F27" s="93" t="s">
        <v>19</v>
      </c>
      <c r="G27" s="99" t="s">
        <v>228</v>
      </c>
      <c r="H27" s="94" t="s">
        <v>147</v>
      </c>
      <c r="I27" s="94" t="s">
        <v>141</v>
      </c>
      <c r="J27" s="94" t="s">
        <v>147</v>
      </c>
      <c r="K27" s="94" t="s">
        <v>147</v>
      </c>
      <c r="L27" s="104" t="s">
        <v>229</v>
      </c>
      <c r="M27" s="104"/>
      <c r="N27" s="104"/>
      <c r="O27" s="104"/>
      <c r="P27" s="111"/>
      <c r="Q27" s="112" t="s">
        <v>190</v>
      </c>
      <c r="R27" s="93">
        <v>2013</v>
      </c>
      <c r="S27" s="113"/>
      <c r="T27" s="114"/>
      <c r="U27" s="93"/>
      <c r="V27" s="93"/>
      <c r="W27" s="93" t="s">
        <v>230</v>
      </c>
      <c r="X27" s="93"/>
    </row>
    <row r="28" spans="1:24" ht="144" x14ac:dyDescent="0.3">
      <c r="A28" s="93">
        <v>25</v>
      </c>
      <c r="B28" s="93"/>
      <c r="C28" s="115" t="s">
        <v>231</v>
      </c>
      <c r="D28" s="93" t="s">
        <v>232</v>
      </c>
      <c r="E28" s="93" t="s">
        <v>233</v>
      </c>
      <c r="F28" s="93" t="s">
        <v>19</v>
      </c>
      <c r="G28" s="102" t="s">
        <v>228</v>
      </c>
      <c r="H28" s="94" t="s">
        <v>141</v>
      </c>
      <c r="I28" s="94" t="s">
        <v>141</v>
      </c>
      <c r="J28" s="94" t="s">
        <v>147</v>
      </c>
      <c r="K28" s="94" t="s">
        <v>147</v>
      </c>
      <c r="L28" s="104" t="s">
        <v>234</v>
      </c>
      <c r="M28" s="104"/>
      <c r="N28" s="104"/>
      <c r="O28" s="104"/>
      <c r="P28" s="111"/>
      <c r="Q28" s="112" t="s">
        <v>190</v>
      </c>
      <c r="R28" s="93">
        <v>2013</v>
      </c>
      <c r="S28" s="113"/>
      <c r="T28" s="114"/>
      <c r="U28" s="93"/>
      <c r="V28" s="93"/>
      <c r="W28" s="93" t="s">
        <v>235</v>
      </c>
      <c r="X28" s="93"/>
    </row>
    <row r="29" spans="1:24" ht="72" x14ac:dyDescent="0.3">
      <c r="A29" s="93">
        <v>26</v>
      </c>
      <c r="B29" s="93"/>
      <c r="C29" s="93" t="s">
        <v>236</v>
      </c>
      <c r="D29" s="93" t="s">
        <v>237</v>
      </c>
      <c r="E29" s="93" t="s">
        <v>233</v>
      </c>
      <c r="F29" s="93" t="s">
        <v>19</v>
      </c>
      <c r="G29" s="93"/>
      <c r="H29" s="93" t="s">
        <v>147</v>
      </c>
      <c r="I29" s="93" t="s">
        <v>141</v>
      </c>
      <c r="J29" s="93" t="s">
        <v>147</v>
      </c>
      <c r="K29" s="93" t="s">
        <v>147</v>
      </c>
      <c r="L29" s="94" t="s">
        <v>238</v>
      </c>
      <c r="M29" s="93"/>
      <c r="N29" s="93"/>
      <c r="O29" s="93"/>
      <c r="P29" s="93"/>
      <c r="Q29" s="112" t="s">
        <v>190</v>
      </c>
      <c r="R29" s="93">
        <v>2013</v>
      </c>
      <c r="S29" s="93"/>
      <c r="T29" s="93"/>
      <c r="U29" s="93"/>
      <c r="V29" s="93"/>
      <c r="W29" s="93"/>
      <c r="X29" s="93"/>
    </row>
    <row r="30" spans="1:24" ht="57.6" x14ac:dyDescent="0.3">
      <c r="A30" s="97">
        <v>27</v>
      </c>
      <c r="B30" s="93"/>
      <c r="C30" s="93" t="s">
        <v>239</v>
      </c>
      <c r="D30" s="93" t="s">
        <v>240</v>
      </c>
      <c r="E30" s="93" t="s">
        <v>241</v>
      </c>
      <c r="F30" s="93" t="s">
        <v>242</v>
      </c>
      <c r="G30" s="93" t="s">
        <v>243</v>
      </c>
      <c r="H30" s="93" t="s">
        <v>141</v>
      </c>
      <c r="I30" s="93" t="s">
        <v>141</v>
      </c>
      <c r="J30" s="93" t="s">
        <v>147</v>
      </c>
      <c r="K30" s="93" t="s">
        <v>147</v>
      </c>
      <c r="L30" s="116"/>
      <c r="M30" s="93"/>
      <c r="N30" s="93"/>
      <c r="O30" s="93" t="s">
        <v>141</v>
      </c>
      <c r="P30" s="93" t="s">
        <v>244</v>
      </c>
      <c r="Q30" s="112" t="s">
        <v>190</v>
      </c>
      <c r="R30" s="93">
        <v>2013</v>
      </c>
      <c r="S30" s="93" t="s">
        <v>245</v>
      </c>
      <c r="T30" s="93" t="s">
        <v>246</v>
      </c>
      <c r="U30" s="93" t="s">
        <v>247</v>
      </c>
      <c r="V30" s="93" t="s">
        <v>141</v>
      </c>
      <c r="W30" s="93" t="s">
        <v>248</v>
      </c>
      <c r="X30" s="93"/>
    </row>
    <row r="31" spans="1:24" ht="43.2" x14ac:dyDescent="0.3">
      <c r="A31" s="93">
        <v>28</v>
      </c>
      <c r="B31" s="93"/>
      <c r="C31" s="93" t="s">
        <v>249</v>
      </c>
      <c r="D31" s="93" t="s">
        <v>240</v>
      </c>
      <c r="E31" s="93" t="s">
        <v>241</v>
      </c>
      <c r="F31" s="93" t="s">
        <v>242</v>
      </c>
      <c r="G31" s="93" t="s">
        <v>243</v>
      </c>
      <c r="H31" s="93" t="s">
        <v>141</v>
      </c>
      <c r="I31" s="93" t="s">
        <v>147</v>
      </c>
      <c r="J31" s="93" t="s">
        <v>147</v>
      </c>
      <c r="K31" s="93" t="s">
        <v>147</v>
      </c>
      <c r="L31" s="93" t="s">
        <v>250</v>
      </c>
      <c r="M31" s="93"/>
      <c r="N31" s="93"/>
      <c r="O31" s="93" t="s">
        <v>141</v>
      </c>
      <c r="P31" s="93" t="s">
        <v>244</v>
      </c>
      <c r="Q31" s="112" t="s">
        <v>190</v>
      </c>
      <c r="R31" s="93">
        <v>2013</v>
      </c>
      <c r="S31" s="93" t="s">
        <v>251</v>
      </c>
      <c r="T31" s="93" t="s">
        <v>252</v>
      </c>
      <c r="U31" s="93" t="s">
        <v>247</v>
      </c>
      <c r="V31" s="93" t="s">
        <v>141</v>
      </c>
      <c r="W31" s="93" t="s">
        <v>248</v>
      </c>
      <c r="X31" s="93"/>
    </row>
    <row r="32" spans="1:24" ht="43.2" x14ac:dyDescent="0.3">
      <c r="A32" s="93">
        <v>29</v>
      </c>
      <c r="B32" s="93"/>
      <c r="C32" s="93" t="s">
        <v>253</v>
      </c>
      <c r="D32" s="93" t="s">
        <v>254</v>
      </c>
      <c r="E32" s="93" t="s">
        <v>255</v>
      </c>
      <c r="F32" s="93" t="s">
        <v>242</v>
      </c>
      <c r="G32" s="93" t="s">
        <v>256</v>
      </c>
      <c r="H32" s="93" t="s">
        <v>141</v>
      </c>
      <c r="I32" s="93" t="s">
        <v>147</v>
      </c>
      <c r="J32" s="93" t="s">
        <v>147</v>
      </c>
      <c r="K32" s="93" t="s">
        <v>147</v>
      </c>
      <c r="L32" s="93" t="s">
        <v>257</v>
      </c>
      <c r="M32" s="93"/>
      <c r="N32" s="93"/>
      <c r="O32" s="93"/>
      <c r="P32" s="93" t="s">
        <v>244</v>
      </c>
      <c r="Q32" s="112" t="s">
        <v>190</v>
      </c>
      <c r="R32" s="93">
        <v>2013</v>
      </c>
      <c r="S32" s="93" t="s">
        <v>258</v>
      </c>
      <c r="T32" s="93" t="s">
        <v>259</v>
      </c>
      <c r="U32" s="93" t="s">
        <v>147</v>
      </c>
      <c r="V32" s="93" t="s">
        <v>141</v>
      </c>
      <c r="W32" s="93" t="s">
        <v>260</v>
      </c>
      <c r="X32" s="93"/>
    </row>
    <row r="33" spans="1:24" ht="43.2" x14ac:dyDescent="0.3">
      <c r="A33" s="93">
        <v>30</v>
      </c>
      <c r="B33" s="93"/>
      <c r="C33" s="93" t="s">
        <v>261</v>
      </c>
      <c r="D33" s="93" t="s">
        <v>262</v>
      </c>
      <c r="E33" s="93" t="s">
        <v>263</v>
      </c>
      <c r="F33" s="93" t="s">
        <v>242</v>
      </c>
      <c r="G33" s="93" t="s">
        <v>264</v>
      </c>
      <c r="H33" s="93" t="s">
        <v>141</v>
      </c>
      <c r="I33" s="93" t="s">
        <v>141</v>
      </c>
      <c r="J33" s="93" t="s">
        <v>147</v>
      </c>
      <c r="K33" s="93" t="s">
        <v>147</v>
      </c>
      <c r="L33" s="93" t="s">
        <v>265</v>
      </c>
      <c r="M33" s="93"/>
      <c r="N33" s="93"/>
      <c r="O33" s="93"/>
      <c r="P33" s="93" t="s">
        <v>244</v>
      </c>
      <c r="Q33" s="112" t="s">
        <v>194</v>
      </c>
      <c r="R33" s="93">
        <v>2013</v>
      </c>
      <c r="S33" s="93" t="s">
        <v>266</v>
      </c>
      <c r="T33" s="93" t="s">
        <v>267</v>
      </c>
      <c r="U33" s="93" t="s">
        <v>147</v>
      </c>
      <c r="V33" s="93" t="s">
        <v>147</v>
      </c>
      <c r="W33" s="93" t="s">
        <v>248</v>
      </c>
      <c r="X33" s="93"/>
    </row>
    <row r="34" spans="1:24" ht="43.2" x14ac:dyDescent="0.3">
      <c r="A34" s="97">
        <v>31</v>
      </c>
      <c r="B34" s="93"/>
      <c r="C34" s="93" t="s">
        <v>268</v>
      </c>
      <c r="D34" s="93" t="s">
        <v>269</v>
      </c>
      <c r="E34" s="93" t="s">
        <v>263</v>
      </c>
      <c r="F34" s="93" t="s">
        <v>242</v>
      </c>
      <c r="G34" s="93" t="s">
        <v>264</v>
      </c>
      <c r="H34" s="93" t="s">
        <v>141</v>
      </c>
      <c r="I34" s="93" t="s">
        <v>141</v>
      </c>
      <c r="J34" s="93" t="s">
        <v>147</v>
      </c>
      <c r="K34" s="93" t="s">
        <v>147</v>
      </c>
      <c r="L34" s="93" t="s">
        <v>265</v>
      </c>
      <c r="M34" s="93"/>
      <c r="N34" s="93"/>
      <c r="O34" s="93"/>
      <c r="P34" s="93" t="s">
        <v>244</v>
      </c>
      <c r="Q34" s="112" t="s">
        <v>194</v>
      </c>
      <c r="R34" s="93">
        <v>2013</v>
      </c>
      <c r="S34" s="93" t="s">
        <v>270</v>
      </c>
      <c r="T34" s="93" t="s">
        <v>271</v>
      </c>
      <c r="U34" s="93" t="s">
        <v>147</v>
      </c>
      <c r="V34" s="93" t="s">
        <v>147</v>
      </c>
      <c r="W34" s="93" t="s">
        <v>248</v>
      </c>
      <c r="X34" s="93"/>
    </row>
    <row r="35" spans="1:24" ht="57.6" x14ac:dyDescent="0.3">
      <c r="A35" s="93">
        <v>32</v>
      </c>
      <c r="B35" s="93"/>
      <c r="C35" s="93" t="s">
        <v>272</v>
      </c>
      <c r="D35" s="93" t="s">
        <v>273</v>
      </c>
      <c r="E35" s="93" t="s">
        <v>263</v>
      </c>
      <c r="F35" s="93" t="s">
        <v>242</v>
      </c>
      <c r="G35" s="93" t="s">
        <v>264</v>
      </c>
      <c r="H35" s="93" t="s">
        <v>141</v>
      </c>
      <c r="I35" s="93" t="s">
        <v>141</v>
      </c>
      <c r="J35" s="93" t="s">
        <v>147</v>
      </c>
      <c r="K35" s="93" t="s">
        <v>147</v>
      </c>
      <c r="L35" s="93" t="s">
        <v>265</v>
      </c>
      <c r="M35" s="93"/>
      <c r="N35" s="93"/>
      <c r="O35" s="93"/>
      <c r="P35" s="93" t="s">
        <v>244</v>
      </c>
      <c r="Q35" s="112" t="s">
        <v>194</v>
      </c>
      <c r="R35" s="93">
        <v>2013</v>
      </c>
      <c r="S35" s="93" t="s">
        <v>274</v>
      </c>
      <c r="T35" s="93" t="s">
        <v>275</v>
      </c>
      <c r="U35" s="93" t="s">
        <v>147</v>
      </c>
      <c r="V35" s="93" t="s">
        <v>147</v>
      </c>
      <c r="W35" s="93" t="s">
        <v>276</v>
      </c>
      <c r="X35" s="93"/>
    </row>
    <row r="36" spans="1:24" ht="43.2" x14ac:dyDescent="0.3">
      <c r="A36" s="93">
        <v>33</v>
      </c>
      <c r="B36" s="93"/>
      <c r="C36" s="93" t="s">
        <v>277</v>
      </c>
      <c r="D36" s="93" t="s">
        <v>278</v>
      </c>
      <c r="E36" s="93" t="s">
        <v>241</v>
      </c>
      <c r="F36" s="93" t="s">
        <v>242</v>
      </c>
      <c r="G36" s="93" t="s">
        <v>279</v>
      </c>
      <c r="H36" s="93" t="s">
        <v>141</v>
      </c>
      <c r="I36" s="93" t="s">
        <v>147</v>
      </c>
      <c r="J36" s="93" t="s">
        <v>147</v>
      </c>
      <c r="K36" s="93" t="s">
        <v>147</v>
      </c>
      <c r="L36" s="93" t="s">
        <v>280</v>
      </c>
      <c r="M36" s="93"/>
      <c r="N36" s="93"/>
      <c r="O36" s="93"/>
      <c r="P36" s="93" t="s">
        <v>244</v>
      </c>
      <c r="Q36" s="112" t="s">
        <v>102</v>
      </c>
      <c r="R36" s="93">
        <v>2013</v>
      </c>
      <c r="S36" s="93"/>
      <c r="T36" s="93"/>
      <c r="U36" s="93" t="s">
        <v>141</v>
      </c>
      <c r="V36" s="93" t="s">
        <v>141</v>
      </c>
      <c r="W36" s="93" t="s">
        <v>260</v>
      </c>
      <c r="X36" s="93" t="s">
        <v>281</v>
      </c>
    </row>
    <row r="37" spans="1:24" ht="43.2" x14ac:dyDescent="0.3">
      <c r="A37" s="93">
        <v>34</v>
      </c>
      <c r="B37" s="93"/>
      <c r="C37" s="93" t="s">
        <v>282</v>
      </c>
      <c r="D37" s="93" t="s">
        <v>283</v>
      </c>
      <c r="E37" s="93" t="s">
        <v>284</v>
      </c>
      <c r="F37" s="93" t="s">
        <v>242</v>
      </c>
      <c r="G37" s="93" t="s">
        <v>285</v>
      </c>
      <c r="H37" s="93" t="s">
        <v>141</v>
      </c>
      <c r="I37" s="93" t="s">
        <v>147</v>
      </c>
      <c r="J37" s="93" t="s">
        <v>147</v>
      </c>
      <c r="K37" s="93" t="s">
        <v>147</v>
      </c>
      <c r="L37" s="93" t="s">
        <v>265</v>
      </c>
      <c r="M37" s="93"/>
      <c r="N37" s="93"/>
      <c r="O37" s="93"/>
      <c r="P37" s="93" t="s">
        <v>244</v>
      </c>
      <c r="Q37" s="112" t="s">
        <v>121</v>
      </c>
      <c r="R37" s="93">
        <v>2013</v>
      </c>
      <c r="S37" s="93" t="s">
        <v>286</v>
      </c>
      <c r="T37" s="93" t="s">
        <v>287</v>
      </c>
      <c r="U37" s="93" t="s">
        <v>147</v>
      </c>
      <c r="V37" s="93" t="s">
        <v>147</v>
      </c>
      <c r="W37" s="93" t="s">
        <v>288</v>
      </c>
      <c r="X37" s="93"/>
    </row>
    <row r="38" spans="1:24" ht="43.2" x14ac:dyDescent="0.3">
      <c r="A38" s="97">
        <v>35</v>
      </c>
      <c r="B38" s="93"/>
      <c r="C38" s="93" t="s">
        <v>289</v>
      </c>
      <c r="D38" s="93" t="s">
        <v>290</v>
      </c>
      <c r="E38" s="93" t="s">
        <v>291</v>
      </c>
      <c r="F38" s="93" t="s">
        <v>242</v>
      </c>
      <c r="G38" s="93" t="s">
        <v>292</v>
      </c>
      <c r="H38" s="93" t="s">
        <v>141</v>
      </c>
      <c r="I38" s="93" t="s">
        <v>147</v>
      </c>
      <c r="J38" s="93" t="s">
        <v>147</v>
      </c>
      <c r="K38" s="93"/>
      <c r="L38" s="93" t="s">
        <v>293</v>
      </c>
      <c r="M38" s="93"/>
      <c r="N38" s="93"/>
      <c r="O38" s="93"/>
      <c r="P38" s="93" t="s">
        <v>244</v>
      </c>
      <c r="Q38" s="112" t="s">
        <v>213</v>
      </c>
      <c r="R38" s="93">
        <v>2013</v>
      </c>
      <c r="S38" s="93" t="s">
        <v>294</v>
      </c>
      <c r="T38" s="93" t="s">
        <v>295</v>
      </c>
      <c r="U38" s="93" t="s">
        <v>147</v>
      </c>
      <c r="V38" s="93" t="s">
        <v>296</v>
      </c>
      <c r="W38" s="93" t="s">
        <v>260</v>
      </c>
      <c r="X38" s="93"/>
    </row>
    <row r="39" spans="1:24" x14ac:dyDescent="0.3">
      <c r="A39" s="93"/>
    </row>
  </sheetData>
  <mergeCells count="18">
    <mergeCell ref="S1:S2"/>
    <mergeCell ref="T1:T2"/>
    <mergeCell ref="U1:U2"/>
    <mergeCell ref="V1:V2"/>
    <mergeCell ref="W1:W2"/>
    <mergeCell ref="X1:X2"/>
    <mergeCell ref="G1:G2"/>
    <mergeCell ref="H1:K1"/>
    <mergeCell ref="L1:L2"/>
    <mergeCell ref="M1:O1"/>
    <mergeCell ref="P1:P2"/>
    <mergeCell ref="Q1:R1"/>
    <mergeCell ref="A1:A2"/>
    <mergeCell ref="B1:B2"/>
    <mergeCell ref="C1:C2"/>
    <mergeCell ref="D1:D2"/>
    <mergeCell ref="E1:E2"/>
    <mergeCell ref="F1:F2"/>
  </mergeCells>
  <pageMargins left="0.45" right="0.45" top="0.5" bottom="0.5" header="0.3" footer="0.3"/>
  <pageSetup paperSize="5" scale="49" fitToHeight="100" orientation="landscape" r:id="rId1"/>
  <headerFooter>
    <oddHeader>&amp;C&amp;14Public Access 2012 Update</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
  <sheetViews>
    <sheetView topLeftCell="L1" zoomScale="85" zoomScaleNormal="85" workbookViewId="0">
      <selection activeCell="O8" sqref="O8"/>
    </sheetView>
  </sheetViews>
  <sheetFormatPr defaultColWidth="8.6640625" defaultRowHeight="14.4" x14ac:dyDescent="0.3"/>
  <cols>
    <col min="1" max="1" width="8.6640625" style="97"/>
    <col min="2" max="2" width="20.88671875" style="97" customWidth="1"/>
    <col min="3" max="3" width="18.109375" style="97" bestFit="1" customWidth="1"/>
    <col min="4" max="4" width="12.109375" style="97" bestFit="1" customWidth="1"/>
    <col min="5" max="5" width="5.5546875" style="97" bestFit="1" customWidth="1"/>
    <col min="6" max="6" width="18.109375" style="97" bestFit="1" customWidth="1"/>
    <col min="7" max="8" width="4.88671875" style="97" bestFit="1" customWidth="1"/>
    <col min="9" max="10" width="3.6640625" style="97" bestFit="1" customWidth="1"/>
    <col min="11" max="11" width="33.88671875" style="97" customWidth="1"/>
    <col min="12" max="14" width="4.5546875" style="97" customWidth="1"/>
    <col min="15" max="15" width="31" style="97" bestFit="1" customWidth="1"/>
    <col min="16" max="16" width="9.44140625" style="97" customWidth="1"/>
    <col min="17" max="17" width="9.44140625" style="97" bestFit="1" customWidth="1"/>
    <col min="18" max="18" width="10" style="97" bestFit="1" customWidth="1"/>
    <col min="19" max="19" width="10.6640625" style="97" bestFit="1" customWidth="1"/>
    <col min="20" max="20" width="29.6640625" style="97" customWidth="1"/>
    <col min="21" max="16384" width="8.6640625" style="97"/>
  </cols>
  <sheetData>
    <row r="1" spans="1:23" s="83" customFormat="1" ht="28.5" customHeight="1" x14ac:dyDescent="0.3">
      <c r="A1" s="118" t="s">
        <v>60</v>
      </c>
      <c r="B1" s="67" t="s">
        <v>61</v>
      </c>
      <c r="C1" s="68" t="s">
        <v>62</v>
      </c>
      <c r="D1" s="119" t="s">
        <v>63</v>
      </c>
      <c r="E1" s="68" t="s">
        <v>64</v>
      </c>
      <c r="F1" s="68" t="s">
        <v>65</v>
      </c>
      <c r="G1" s="120" t="s">
        <v>297</v>
      </c>
      <c r="H1" s="120"/>
      <c r="I1" s="120"/>
      <c r="J1" s="120"/>
      <c r="K1" s="121" t="s">
        <v>67</v>
      </c>
      <c r="L1" s="120" t="s">
        <v>68</v>
      </c>
      <c r="M1" s="120"/>
      <c r="N1" s="120"/>
      <c r="O1" s="68" t="s">
        <v>298</v>
      </c>
      <c r="P1" s="120" t="s">
        <v>70</v>
      </c>
      <c r="Q1" s="120"/>
      <c r="R1" s="122" t="s">
        <v>71</v>
      </c>
      <c r="S1" s="122" t="s">
        <v>72</v>
      </c>
      <c r="T1" s="123" t="s">
        <v>76</v>
      </c>
    </row>
    <row r="2" spans="1:23" s="83" customFormat="1" ht="38.25" customHeight="1" x14ac:dyDescent="0.3">
      <c r="A2" s="118"/>
      <c r="B2" s="67"/>
      <c r="C2" s="68"/>
      <c r="D2" s="119"/>
      <c r="E2" s="68"/>
      <c r="F2" s="68"/>
      <c r="G2" s="124" t="s">
        <v>77</v>
      </c>
      <c r="H2" s="124" t="s">
        <v>78</v>
      </c>
      <c r="I2" s="124" t="s">
        <v>79</v>
      </c>
      <c r="J2" s="124" t="s">
        <v>80</v>
      </c>
      <c r="K2" s="121"/>
      <c r="L2" s="124" t="s">
        <v>81</v>
      </c>
      <c r="M2" s="124" t="s">
        <v>82</v>
      </c>
      <c r="N2" s="124" t="s">
        <v>83</v>
      </c>
      <c r="O2" s="68"/>
      <c r="P2" s="125" t="s">
        <v>84</v>
      </c>
      <c r="Q2" s="125" t="s">
        <v>1</v>
      </c>
      <c r="R2" s="122"/>
      <c r="S2" s="122"/>
      <c r="T2" s="123"/>
    </row>
    <row r="3" spans="1:23" ht="259.2" x14ac:dyDescent="0.3">
      <c r="A3" s="93"/>
      <c r="B3" s="94" t="s">
        <v>299</v>
      </c>
      <c r="C3" s="95" t="s">
        <v>114</v>
      </c>
      <c r="D3" s="95" t="s">
        <v>115</v>
      </c>
      <c r="E3" s="95" t="s">
        <v>3</v>
      </c>
      <c r="F3" s="94" t="s">
        <v>88</v>
      </c>
      <c r="G3" s="95" t="s">
        <v>90</v>
      </c>
      <c r="H3" s="95" t="s">
        <v>90</v>
      </c>
      <c r="I3" s="95" t="s">
        <v>89</v>
      </c>
      <c r="J3" s="95" t="s">
        <v>90</v>
      </c>
      <c r="K3" s="94" t="s">
        <v>300</v>
      </c>
      <c r="L3" s="95" t="s">
        <v>90</v>
      </c>
      <c r="M3" s="95" t="s">
        <v>90</v>
      </c>
      <c r="N3" s="95" t="s">
        <v>90</v>
      </c>
      <c r="O3" s="95" t="s">
        <v>92</v>
      </c>
      <c r="P3" s="95" t="s">
        <v>102</v>
      </c>
      <c r="Q3" s="95">
        <v>2010</v>
      </c>
      <c r="R3" s="96">
        <v>40.587179999999996</v>
      </c>
      <c r="S3" s="96">
        <v>-78.089042000000006</v>
      </c>
      <c r="T3" s="95" t="s">
        <v>301</v>
      </c>
      <c r="U3" s="95" t="s">
        <v>90</v>
      </c>
      <c r="V3" s="95" t="s">
        <v>302</v>
      </c>
      <c r="W3" s="95" t="s">
        <v>119</v>
      </c>
    </row>
    <row r="4" spans="1:23" x14ac:dyDescent="0.3">
      <c r="F4" s="126"/>
      <c r="O4" s="127"/>
      <c r="T4" s="126"/>
    </row>
    <row r="5" spans="1:23" s="93" customFormat="1" x14ac:dyDescent="0.3">
      <c r="B5" s="53"/>
      <c r="C5" s="53"/>
      <c r="D5" s="53"/>
      <c r="E5" s="53"/>
      <c r="F5" s="53"/>
      <c r="G5" s="53"/>
      <c r="H5" s="53"/>
      <c r="I5" s="53"/>
      <c r="J5" s="53"/>
      <c r="K5" s="53"/>
      <c r="L5" s="53"/>
      <c r="M5" s="53"/>
      <c r="N5" s="53"/>
      <c r="O5" s="53"/>
      <c r="P5" s="53"/>
      <c r="Q5" s="53"/>
      <c r="R5" s="53"/>
      <c r="S5" s="53"/>
      <c r="T5" s="53"/>
    </row>
  </sheetData>
  <mergeCells count="14">
    <mergeCell ref="S1:S2"/>
    <mergeCell ref="T1:T2"/>
    <mergeCell ref="G1:J1"/>
    <mergeCell ref="K1:K2"/>
    <mergeCell ref="L1:N1"/>
    <mergeCell ref="O1:O2"/>
    <mergeCell ref="P1:Q1"/>
    <mergeCell ref="R1:R2"/>
    <mergeCell ref="A1:A2"/>
    <mergeCell ref="B1:B2"/>
    <mergeCell ref="C1:C2"/>
    <mergeCell ref="D1:D2"/>
    <mergeCell ref="E1:E2"/>
    <mergeCell ref="F1:F2"/>
  </mergeCells>
  <pageMargins left="0.7" right="0.7" top="0.75" bottom="0.75" header="0.3" footer="0.3"/>
  <pageSetup paperSize="5" scale="65" fitToHeight="100" orientation="landscape" r:id="rId1"/>
  <headerFooter>
    <oddHeader>&amp;CExisting Sites Missed in Baseline Inventory</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6"/>
  <sheetViews>
    <sheetView workbookViewId="0">
      <selection activeCell="D11" sqref="D11"/>
    </sheetView>
  </sheetViews>
  <sheetFormatPr defaultRowHeight="14.4" x14ac:dyDescent="0.3"/>
  <cols>
    <col min="1" max="1" width="5" bestFit="1" customWidth="1"/>
    <col min="2" max="2" width="5.5546875" bestFit="1" customWidth="1"/>
    <col min="3" max="3" width="19.44140625" bestFit="1" customWidth="1"/>
    <col min="4" max="4" width="36.6640625" customWidth="1"/>
    <col min="5" max="5" width="52.33203125" customWidth="1"/>
    <col min="10" max="10" width="38" customWidth="1"/>
    <col min="15" max="15" width="30.6640625" customWidth="1"/>
  </cols>
  <sheetData>
    <row r="1" spans="1:5" s="83" customFormat="1" ht="28.5" customHeight="1" x14ac:dyDescent="0.3">
      <c r="A1" s="68" t="s">
        <v>1</v>
      </c>
      <c r="B1" s="68" t="s">
        <v>64</v>
      </c>
      <c r="C1" s="68" t="s">
        <v>303</v>
      </c>
      <c r="D1" s="68" t="s">
        <v>298</v>
      </c>
      <c r="E1" s="123" t="s">
        <v>76</v>
      </c>
    </row>
    <row r="2" spans="1:5" s="83" customFormat="1" ht="38.25" customHeight="1" x14ac:dyDescent="0.3">
      <c r="A2" s="84"/>
      <c r="B2" s="84"/>
      <c r="C2" s="84"/>
      <c r="D2" s="84"/>
      <c r="E2" s="67"/>
    </row>
    <row r="3" spans="1:5" s="126" customFormat="1" x14ac:dyDescent="0.3">
      <c r="A3" s="8">
        <v>2013</v>
      </c>
      <c r="B3" s="8" t="s">
        <v>5</v>
      </c>
      <c r="C3" s="8" t="s">
        <v>304</v>
      </c>
      <c r="D3" s="128" t="s">
        <v>305</v>
      </c>
      <c r="E3" s="128" t="s">
        <v>306</v>
      </c>
    </row>
    <row r="4" spans="1:5" s="126" customFormat="1" x14ac:dyDescent="0.3">
      <c r="A4" s="8">
        <v>2013</v>
      </c>
      <c r="B4" s="8" t="s">
        <v>20</v>
      </c>
      <c r="C4" s="8" t="s">
        <v>304</v>
      </c>
      <c r="D4" s="129" t="s">
        <v>307</v>
      </c>
      <c r="E4" s="130" t="s">
        <v>308</v>
      </c>
    </row>
    <row r="5" spans="1:5" x14ac:dyDescent="0.3">
      <c r="A5" s="8"/>
      <c r="B5" s="7"/>
      <c r="C5" s="7"/>
      <c r="D5" s="131"/>
      <c r="E5" s="131"/>
    </row>
    <row r="6" spans="1:5" x14ac:dyDescent="0.3">
      <c r="A6" s="8"/>
      <c r="B6" s="8"/>
      <c r="C6" s="8"/>
      <c r="D6" s="131"/>
      <c r="E6" s="128"/>
    </row>
  </sheetData>
  <mergeCells count="5">
    <mergeCell ref="A1:A2"/>
    <mergeCell ref="B1:B2"/>
    <mergeCell ref="C1:C2"/>
    <mergeCell ref="D1:D2"/>
    <mergeCell ref="E1:E2"/>
  </mergeCells>
  <pageMargins left="0.7" right="0.7" top="0.75" bottom="0.75" header="0.3" footer="0.3"/>
  <pageSetup fitToHeight="100" orientation="landscape" r:id="rId1"/>
  <headerFooter>
    <oddHeader>&amp;CNo New Public Access</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0"/>
  <sheetViews>
    <sheetView topLeftCell="A73" zoomScaleNormal="100" workbookViewId="0">
      <selection activeCell="B97" sqref="B97"/>
    </sheetView>
  </sheetViews>
  <sheetFormatPr defaultRowHeight="14.4" x14ac:dyDescent="0.3"/>
  <cols>
    <col min="1" max="1" width="5" bestFit="1" customWidth="1"/>
    <col min="2" max="2" width="57.44140625" bestFit="1" customWidth="1"/>
    <col min="4" max="4" width="15" bestFit="1" customWidth="1"/>
    <col min="5" max="5" width="17.33203125" bestFit="1" customWidth="1"/>
    <col min="10" max="10" width="34.5546875" bestFit="1" customWidth="1"/>
    <col min="11" max="11" width="42.6640625" style="51" customWidth="1"/>
    <col min="12" max="12" width="35.88671875" bestFit="1" customWidth="1"/>
    <col min="13" max="13" width="21.109375" style="51" customWidth="1"/>
  </cols>
  <sheetData>
    <row r="1" spans="1:16" s="132" customFormat="1" x14ac:dyDescent="0.3">
      <c r="A1" s="132" t="s">
        <v>309</v>
      </c>
      <c r="B1" s="132" t="s">
        <v>61</v>
      </c>
      <c r="C1" s="132" t="s">
        <v>64</v>
      </c>
      <c r="D1" s="132" t="s">
        <v>63</v>
      </c>
      <c r="E1" s="132" t="s">
        <v>310</v>
      </c>
      <c r="F1" s="132" t="s">
        <v>77</v>
      </c>
      <c r="G1" s="132" t="s">
        <v>78</v>
      </c>
      <c r="H1" s="132" t="s">
        <v>79</v>
      </c>
      <c r="I1" s="132" t="s">
        <v>80</v>
      </c>
      <c r="J1" s="132" t="s">
        <v>311</v>
      </c>
      <c r="K1" s="133" t="s">
        <v>312</v>
      </c>
      <c r="L1" s="132" t="s">
        <v>313</v>
      </c>
      <c r="M1" s="133" t="s">
        <v>314</v>
      </c>
      <c r="N1" s="132" t="s">
        <v>315</v>
      </c>
      <c r="O1" s="132" t="s">
        <v>81</v>
      </c>
      <c r="P1" s="132" t="s">
        <v>82</v>
      </c>
    </row>
    <row r="2" spans="1:16" ht="43.2" x14ac:dyDescent="0.3">
      <c r="A2" t="s">
        <v>316</v>
      </c>
      <c r="B2" t="s">
        <v>317</v>
      </c>
      <c r="C2" t="s">
        <v>242</v>
      </c>
      <c r="D2" t="s">
        <v>284</v>
      </c>
      <c r="E2" t="s">
        <v>247</v>
      </c>
      <c r="F2" t="s">
        <v>147</v>
      </c>
      <c r="G2" t="s">
        <v>141</v>
      </c>
      <c r="H2" t="s">
        <v>147</v>
      </c>
      <c r="I2" t="s">
        <v>141</v>
      </c>
      <c r="J2" t="s">
        <v>318</v>
      </c>
      <c r="K2" s="51" t="s">
        <v>319</v>
      </c>
      <c r="L2" t="s">
        <v>320</v>
      </c>
      <c r="M2" s="51" t="s">
        <v>321</v>
      </c>
      <c r="N2">
        <v>3</v>
      </c>
    </row>
    <row r="3" spans="1:16" ht="172.8" x14ac:dyDescent="0.3">
      <c r="A3" t="s">
        <v>322</v>
      </c>
      <c r="B3" t="s">
        <v>323</v>
      </c>
      <c r="C3" t="s">
        <v>242</v>
      </c>
      <c r="D3" t="s">
        <v>284</v>
      </c>
      <c r="E3" t="s">
        <v>100</v>
      </c>
      <c r="F3" t="s">
        <v>141</v>
      </c>
      <c r="G3" t="s">
        <v>141</v>
      </c>
      <c r="H3" t="s">
        <v>147</v>
      </c>
      <c r="I3" t="s">
        <v>147</v>
      </c>
      <c r="J3" t="s">
        <v>324</v>
      </c>
      <c r="K3" s="51" t="s">
        <v>325</v>
      </c>
      <c r="L3" t="s">
        <v>326</v>
      </c>
      <c r="M3" s="51" t="s">
        <v>327</v>
      </c>
      <c r="N3">
        <v>1</v>
      </c>
    </row>
    <row r="4" spans="1:16" ht="57.6" x14ac:dyDescent="0.3">
      <c r="A4" t="s">
        <v>328</v>
      </c>
      <c r="B4" t="s">
        <v>329</v>
      </c>
      <c r="C4" t="s">
        <v>242</v>
      </c>
      <c r="D4" t="s">
        <v>284</v>
      </c>
      <c r="E4" t="s">
        <v>100</v>
      </c>
      <c r="F4" t="s">
        <v>141</v>
      </c>
      <c r="G4" t="s">
        <v>141</v>
      </c>
      <c r="H4" t="s">
        <v>147</v>
      </c>
      <c r="I4" t="s">
        <v>141</v>
      </c>
      <c r="J4" t="s">
        <v>330</v>
      </c>
      <c r="K4" s="51" t="s">
        <v>331</v>
      </c>
      <c r="L4" t="s">
        <v>326</v>
      </c>
      <c r="M4" s="51" t="s">
        <v>332</v>
      </c>
      <c r="N4">
        <v>1</v>
      </c>
    </row>
    <row r="5" spans="1:16" ht="43.2" x14ac:dyDescent="0.3">
      <c r="A5" t="s">
        <v>333</v>
      </c>
      <c r="B5" t="s">
        <v>334</v>
      </c>
      <c r="C5" t="s">
        <v>242</v>
      </c>
      <c r="D5" t="s">
        <v>284</v>
      </c>
      <c r="E5" t="s">
        <v>335</v>
      </c>
      <c r="F5" t="s">
        <v>147</v>
      </c>
      <c r="G5" t="s">
        <v>147</v>
      </c>
      <c r="H5" t="s">
        <v>147</v>
      </c>
      <c r="I5" t="s">
        <v>141</v>
      </c>
      <c r="J5" t="s">
        <v>336</v>
      </c>
      <c r="K5" s="51" t="s">
        <v>337</v>
      </c>
      <c r="L5" t="s">
        <v>338</v>
      </c>
      <c r="M5" s="51" t="s">
        <v>339</v>
      </c>
      <c r="N5">
        <v>0</v>
      </c>
    </row>
    <row r="6" spans="1:16" ht="43.2" x14ac:dyDescent="0.3">
      <c r="A6" t="s">
        <v>340</v>
      </c>
      <c r="B6" t="s">
        <v>341</v>
      </c>
      <c r="C6" t="s">
        <v>242</v>
      </c>
      <c r="D6" t="s">
        <v>284</v>
      </c>
      <c r="E6" t="s">
        <v>335</v>
      </c>
      <c r="F6" t="s">
        <v>147</v>
      </c>
      <c r="G6" t="s">
        <v>147</v>
      </c>
      <c r="H6" t="s">
        <v>147</v>
      </c>
      <c r="I6" t="s">
        <v>141</v>
      </c>
      <c r="J6" t="s">
        <v>342</v>
      </c>
      <c r="K6" s="51" t="s">
        <v>343</v>
      </c>
      <c r="L6" t="s">
        <v>338</v>
      </c>
      <c r="M6" s="51" t="s">
        <v>339</v>
      </c>
      <c r="N6">
        <v>0</v>
      </c>
    </row>
    <row r="7" spans="1:16" ht="43.2" x14ac:dyDescent="0.3">
      <c r="A7" t="s">
        <v>344</v>
      </c>
      <c r="B7" t="s">
        <v>345</v>
      </c>
      <c r="C7" t="s">
        <v>242</v>
      </c>
      <c r="D7" t="s">
        <v>284</v>
      </c>
      <c r="E7" t="s">
        <v>335</v>
      </c>
      <c r="F7" t="s">
        <v>147</v>
      </c>
      <c r="G7" t="s">
        <v>147</v>
      </c>
      <c r="H7" t="s">
        <v>147</v>
      </c>
      <c r="I7" t="s">
        <v>141</v>
      </c>
      <c r="J7" t="s">
        <v>346</v>
      </c>
      <c r="K7" s="51" t="s">
        <v>347</v>
      </c>
      <c r="L7" t="s">
        <v>338</v>
      </c>
      <c r="M7" s="51" t="s">
        <v>339</v>
      </c>
      <c r="N7">
        <v>0</v>
      </c>
    </row>
    <row r="8" spans="1:16" ht="129.6" x14ac:dyDescent="0.3">
      <c r="A8" t="s">
        <v>348</v>
      </c>
      <c r="B8" t="s">
        <v>349</v>
      </c>
      <c r="C8" t="s">
        <v>242</v>
      </c>
      <c r="D8" t="s">
        <v>284</v>
      </c>
      <c r="E8" t="s">
        <v>100</v>
      </c>
      <c r="F8" t="s">
        <v>147</v>
      </c>
      <c r="G8" t="s">
        <v>141</v>
      </c>
      <c r="H8" t="s">
        <v>141</v>
      </c>
      <c r="I8" t="s">
        <v>141</v>
      </c>
      <c r="J8" t="s">
        <v>350</v>
      </c>
      <c r="K8" s="51" t="s">
        <v>351</v>
      </c>
      <c r="L8" t="s">
        <v>352</v>
      </c>
      <c r="M8" s="51" t="s">
        <v>353</v>
      </c>
      <c r="N8">
        <v>3</v>
      </c>
    </row>
    <row r="9" spans="1:16" ht="129.6" x14ac:dyDescent="0.3">
      <c r="A9" t="s">
        <v>354</v>
      </c>
      <c r="B9" t="s">
        <v>355</v>
      </c>
      <c r="C9" t="s">
        <v>242</v>
      </c>
      <c r="D9" t="s">
        <v>284</v>
      </c>
      <c r="J9" t="s">
        <v>356</v>
      </c>
      <c r="K9" s="51" t="s">
        <v>357</v>
      </c>
      <c r="L9" t="s">
        <v>358</v>
      </c>
      <c r="M9" s="51" t="s">
        <v>359</v>
      </c>
      <c r="N9">
        <v>2</v>
      </c>
    </row>
    <row r="10" spans="1:16" ht="43.2" x14ac:dyDescent="0.3">
      <c r="A10" t="s">
        <v>360</v>
      </c>
      <c r="B10" t="s">
        <v>361</v>
      </c>
      <c r="C10" t="s">
        <v>242</v>
      </c>
      <c r="D10" t="s">
        <v>284</v>
      </c>
      <c r="F10" t="s">
        <v>147</v>
      </c>
      <c r="J10" t="s">
        <v>362</v>
      </c>
      <c r="K10" s="51" t="s">
        <v>363</v>
      </c>
      <c r="L10" t="s">
        <v>364</v>
      </c>
      <c r="N10">
        <v>0</v>
      </c>
    </row>
    <row r="11" spans="1:16" ht="28.8" x14ac:dyDescent="0.3">
      <c r="A11" t="s">
        <v>365</v>
      </c>
      <c r="B11" t="s">
        <v>366</v>
      </c>
      <c r="C11" t="s">
        <v>242</v>
      </c>
      <c r="D11" t="s">
        <v>284</v>
      </c>
      <c r="F11" t="s">
        <v>147</v>
      </c>
      <c r="J11" t="s">
        <v>367</v>
      </c>
      <c r="K11" s="51" t="s">
        <v>368</v>
      </c>
      <c r="L11" t="s">
        <v>364</v>
      </c>
      <c r="M11" s="51" t="s">
        <v>369</v>
      </c>
      <c r="N11">
        <v>0</v>
      </c>
    </row>
    <row r="12" spans="1:16" ht="43.2" x14ac:dyDescent="0.3">
      <c r="A12" t="s">
        <v>370</v>
      </c>
      <c r="B12" t="s">
        <v>371</v>
      </c>
      <c r="C12" t="s">
        <v>242</v>
      </c>
      <c r="D12" t="s">
        <v>284</v>
      </c>
      <c r="J12" t="s">
        <v>372</v>
      </c>
      <c r="K12" s="51" t="s">
        <v>373</v>
      </c>
      <c r="L12" t="s">
        <v>364</v>
      </c>
      <c r="M12" s="51" t="s">
        <v>374</v>
      </c>
      <c r="N12">
        <v>0</v>
      </c>
    </row>
    <row r="13" spans="1:16" ht="57.6" x14ac:dyDescent="0.3">
      <c r="A13" t="s">
        <v>375</v>
      </c>
      <c r="B13" t="s">
        <v>376</v>
      </c>
      <c r="C13" t="s">
        <v>242</v>
      </c>
      <c r="D13" t="s">
        <v>284</v>
      </c>
      <c r="F13" t="s">
        <v>147</v>
      </c>
      <c r="J13" t="s">
        <v>377</v>
      </c>
      <c r="K13" s="51" t="s">
        <v>378</v>
      </c>
      <c r="L13" t="s">
        <v>364</v>
      </c>
      <c r="M13" s="51" t="s">
        <v>369</v>
      </c>
      <c r="N13">
        <v>0</v>
      </c>
    </row>
    <row r="14" spans="1:16" ht="43.2" x14ac:dyDescent="0.3">
      <c r="A14" t="s">
        <v>379</v>
      </c>
      <c r="B14" t="s">
        <v>380</v>
      </c>
      <c r="C14" t="s">
        <v>242</v>
      </c>
      <c r="D14" t="s">
        <v>284</v>
      </c>
      <c r="E14" t="s">
        <v>100</v>
      </c>
      <c r="F14" t="s">
        <v>141</v>
      </c>
      <c r="G14" t="s">
        <v>141</v>
      </c>
      <c r="H14" t="s">
        <v>141</v>
      </c>
      <c r="I14" t="s">
        <v>141</v>
      </c>
      <c r="J14" t="s">
        <v>381</v>
      </c>
      <c r="K14" s="51" t="s">
        <v>382</v>
      </c>
      <c r="L14" t="s">
        <v>383</v>
      </c>
      <c r="M14" s="51" t="s">
        <v>374</v>
      </c>
      <c r="N14">
        <v>2</v>
      </c>
    </row>
    <row r="15" spans="1:16" ht="57.6" x14ac:dyDescent="0.3">
      <c r="A15" t="s">
        <v>384</v>
      </c>
      <c r="B15" t="s">
        <v>282</v>
      </c>
      <c r="C15" t="s">
        <v>242</v>
      </c>
      <c r="D15" t="s">
        <v>284</v>
      </c>
      <c r="E15" t="s">
        <v>100</v>
      </c>
      <c r="F15" t="s">
        <v>141</v>
      </c>
      <c r="G15" t="s">
        <v>141</v>
      </c>
      <c r="H15" t="s">
        <v>141</v>
      </c>
      <c r="I15" t="s">
        <v>141</v>
      </c>
      <c r="J15" t="s">
        <v>385</v>
      </c>
      <c r="K15" s="51" t="s">
        <v>386</v>
      </c>
      <c r="L15" t="s">
        <v>387</v>
      </c>
      <c r="M15" s="51" t="s">
        <v>388</v>
      </c>
      <c r="N15">
        <v>0</v>
      </c>
    </row>
    <row r="16" spans="1:16" ht="129.6" x14ac:dyDescent="0.3">
      <c r="A16" t="s">
        <v>389</v>
      </c>
      <c r="B16" t="s">
        <v>390</v>
      </c>
      <c r="C16" t="s">
        <v>242</v>
      </c>
      <c r="D16" t="s">
        <v>284</v>
      </c>
      <c r="E16" t="s">
        <v>100</v>
      </c>
      <c r="F16" t="s">
        <v>141</v>
      </c>
      <c r="G16" t="s">
        <v>141</v>
      </c>
      <c r="H16" t="s">
        <v>141</v>
      </c>
      <c r="I16" t="s">
        <v>141</v>
      </c>
      <c r="J16" t="s">
        <v>391</v>
      </c>
      <c r="K16" s="51" t="s">
        <v>392</v>
      </c>
      <c r="L16" t="s">
        <v>387</v>
      </c>
      <c r="M16" s="51" t="s">
        <v>393</v>
      </c>
      <c r="N16">
        <v>0</v>
      </c>
    </row>
    <row r="17" spans="1:14" x14ac:dyDescent="0.3">
      <c r="A17" t="s">
        <v>394</v>
      </c>
      <c r="B17" t="s">
        <v>395</v>
      </c>
      <c r="C17" t="s">
        <v>242</v>
      </c>
      <c r="D17" t="s">
        <v>284</v>
      </c>
      <c r="E17" t="s">
        <v>100</v>
      </c>
      <c r="F17" t="s">
        <v>141</v>
      </c>
      <c r="G17" t="s">
        <v>141</v>
      </c>
      <c r="H17" t="s">
        <v>147</v>
      </c>
      <c r="I17" t="s">
        <v>141</v>
      </c>
      <c r="J17" t="s">
        <v>391</v>
      </c>
      <c r="L17" t="s">
        <v>387</v>
      </c>
      <c r="N17">
        <v>0</v>
      </c>
    </row>
    <row r="18" spans="1:14" x14ac:dyDescent="0.3">
      <c r="A18" t="s">
        <v>396</v>
      </c>
      <c r="B18" t="s">
        <v>397</v>
      </c>
      <c r="C18" t="s">
        <v>242</v>
      </c>
      <c r="D18" t="s">
        <v>284</v>
      </c>
      <c r="E18" t="s">
        <v>100</v>
      </c>
      <c r="F18" t="s">
        <v>141</v>
      </c>
      <c r="G18" t="s">
        <v>147</v>
      </c>
      <c r="H18" t="s">
        <v>147</v>
      </c>
      <c r="I18" t="s">
        <v>141</v>
      </c>
      <c r="J18" t="s">
        <v>398</v>
      </c>
      <c r="K18" s="51" t="s">
        <v>399</v>
      </c>
      <c r="L18" t="s">
        <v>387</v>
      </c>
      <c r="N18">
        <v>0</v>
      </c>
    </row>
    <row r="19" spans="1:14" x14ac:dyDescent="0.3">
      <c r="A19" t="s">
        <v>400</v>
      </c>
      <c r="B19" t="s">
        <v>401</v>
      </c>
      <c r="C19" t="s">
        <v>242</v>
      </c>
      <c r="D19" t="s">
        <v>284</v>
      </c>
      <c r="E19" t="s">
        <v>100</v>
      </c>
      <c r="F19" t="s">
        <v>147</v>
      </c>
      <c r="G19" t="s">
        <v>147</v>
      </c>
      <c r="H19" t="s">
        <v>147</v>
      </c>
      <c r="I19" t="s">
        <v>141</v>
      </c>
      <c r="J19" t="s">
        <v>402</v>
      </c>
      <c r="L19" t="s">
        <v>387</v>
      </c>
      <c r="N19">
        <v>0</v>
      </c>
    </row>
    <row r="20" spans="1:14" ht="57.6" x14ac:dyDescent="0.3">
      <c r="A20" t="s">
        <v>403</v>
      </c>
      <c r="B20" t="s">
        <v>404</v>
      </c>
      <c r="C20" t="s">
        <v>242</v>
      </c>
      <c r="D20" t="s">
        <v>284</v>
      </c>
      <c r="E20" t="s">
        <v>100</v>
      </c>
      <c r="F20" t="s">
        <v>141</v>
      </c>
      <c r="G20" t="s">
        <v>141</v>
      </c>
      <c r="I20" t="s">
        <v>141</v>
      </c>
      <c r="J20" t="s">
        <v>402</v>
      </c>
      <c r="K20" s="51" t="s">
        <v>405</v>
      </c>
      <c r="L20" t="s">
        <v>387</v>
      </c>
      <c r="M20" s="51" t="s">
        <v>388</v>
      </c>
      <c r="N20">
        <v>0</v>
      </c>
    </row>
    <row r="21" spans="1:14" ht="28.8" x14ac:dyDescent="0.3">
      <c r="A21" t="s">
        <v>406</v>
      </c>
      <c r="B21" t="s">
        <v>407</v>
      </c>
      <c r="C21" t="s">
        <v>242</v>
      </c>
      <c r="D21" t="s">
        <v>284</v>
      </c>
      <c r="E21" t="s">
        <v>100</v>
      </c>
      <c r="F21" t="s">
        <v>141</v>
      </c>
      <c r="G21" t="s">
        <v>141</v>
      </c>
      <c r="H21" t="s">
        <v>141</v>
      </c>
      <c r="I21" t="s">
        <v>141</v>
      </c>
      <c r="J21" t="s">
        <v>330</v>
      </c>
      <c r="K21" s="51" t="s">
        <v>408</v>
      </c>
      <c r="L21" t="s">
        <v>387</v>
      </c>
      <c r="N21">
        <v>0</v>
      </c>
    </row>
    <row r="22" spans="1:14" ht="43.2" x14ac:dyDescent="0.3">
      <c r="A22" t="s">
        <v>409</v>
      </c>
      <c r="B22" t="s">
        <v>410</v>
      </c>
      <c r="C22" t="s">
        <v>242</v>
      </c>
      <c r="D22" t="s">
        <v>284</v>
      </c>
      <c r="E22" t="s">
        <v>100</v>
      </c>
      <c r="F22" t="s">
        <v>141</v>
      </c>
      <c r="G22" t="s">
        <v>141</v>
      </c>
      <c r="I22" t="s">
        <v>141</v>
      </c>
      <c r="J22" t="s">
        <v>372</v>
      </c>
      <c r="K22" s="51" t="s">
        <v>411</v>
      </c>
      <c r="L22" t="s">
        <v>387</v>
      </c>
      <c r="M22" s="51" t="s">
        <v>374</v>
      </c>
      <c r="N22">
        <v>2</v>
      </c>
    </row>
    <row r="23" spans="1:14" x14ac:dyDescent="0.3">
      <c r="A23" t="s">
        <v>412</v>
      </c>
      <c r="B23" t="s">
        <v>376</v>
      </c>
      <c r="C23" t="s">
        <v>242</v>
      </c>
      <c r="D23" t="s">
        <v>284</v>
      </c>
      <c r="E23" t="s">
        <v>100</v>
      </c>
      <c r="F23" t="s">
        <v>147</v>
      </c>
      <c r="G23" t="s">
        <v>141</v>
      </c>
      <c r="I23" t="s">
        <v>141</v>
      </c>
      <c r="J23" t="s">
        <v>377</v>
      </c>
      <c r="L23" t="s">
        <v>387</v>
      </c>
      <c r="N23">
        <v>0</v>
      </c>
    </row>
    <row r="24" spans="1:14" x14ac:dyDescent="0.3">
      <c r="A24" t="s">
        <v>413</v>
      </c>
      <c r="B24" t="s">
        <v>414</v>
      </c>
      <c r="C24" t="s">
        <v>242</v>
      </c>
      <c r="D24" t="s">
        <v>284</v>
      </c>
      <c r="E24" t="s">
        <v>188</v>
      </c>
      <c r="F24" t="s">
        <v>147</v>
      </c>
      <c r="N24">
        <v>0</v>
      </c>
    </row>
    <row r="25" spans="1:14" x14ac:dyDescent="0.3">
      <c r="A25" t="s">
        <v>415</v>
      </c>
      <c r="B25" t="s">
        <v>414</v>
      </c>
      <c r="C25" t="s">
        <v>242</v>
      </c>
      <c r="D25" t="s">
        <v>284</v>
      </c>
      <c r="E25" t="s">
        <v>188</v>
      </c>
      <c r="F25" t="s">
        <v>147</v>
      </c>
      <c r="G25" t="s">
        <v>147</v>
      </c>
      <c r="H25" t="s">
        <v>147</v>
      </c>
      <c r="I25" t="s">
        <v>141</v>
      </c>
      <c r="J25" t="s">
        <v>416</v>
      </c>
      <c r="L25" t="s">
        <v>387</v>
      </c>
      <c r="N25">
        <v>0</v>
      </c>
    </row>
    <row r="26" spans="1:14" ht="72" x14ac:dyDescent="0.3">
      <c r="A26" t="s">
        <v>417</v>
      </c>
      <c r="B26" t="s">
        <v>418</v>
      </c>
      <c r="C26" t="s">
        <v>242</v>
      </c>
      <c r="D26" t="s">
        <v>284</v>
      </c>
      <c r="E26" t="s">
        <v>100</v>
      </c>
      <c r="F26" t="s">
        <v>141</v>
      </c>
      <c r="I26" t="s">
        <v>141</v>
      </c>
      <c r="J26" t="s">
        <v>419</v>
      </c>
      <c r="L26" t="s">
        <v>387</v>
      </c>
      <c r="M26" s="51" t="s">
        <v>420</v>
      </c>
      <c r="N26">
        <v>0</v>
      </c>
    </row>
    <row r="27" spans="1:14" x14ac:dyDescent="0.3">
      <c r="A27" t="s">
        <v>421</v>
      </c>
      <c r="B27" t="s">
        <v>422</v>
      </c>
      <c r="C27" t="s">
        <v>242</v>
      </c>
      <c r="D27" t="s">
        <v>284</v>
      </c>
      <c r="E27" t="s">
        <v>100</v>
      </c>
      <c r="F27" t="s">
        <v>141</v>
      </c>
      <c r="G27" t="s">
        <v>141</v>
      </c>
      <c r="I27" t="s">
        <v>141</v>
      </c>
      <c r="J27" t="s">
        <v>423</v>
      </c>
      <c r="L27" t="s">
        <v>387</v>
      </c>
    </row>
    <row r="28" spans="1:14" x14ac:dyDescent="0.3">
      <c r="A28" t="s">
        <v>424</v>
      </c>
      <c r="B28" t="s">
        <v>425</v>
      </c>
      <c r="C28" t="s">
        <v>242</v>
      </c>
      <c r="D28" t="s">
        <v>284</v>
      </c>
      <c r="E28" t="s">
        <v>100</v>
      </c>
      <c r="F28" t="s">
        <v>141</v>
      </c>
      <c r="I28" t="s">
        <v>141</v>
      </c>
      <c r="J28" t="s">
        <v>423</v>
      </c>
      <c r="L28" t="s">
        <v>387</v>
      </c>
    </row>
    <row r="29" spans="1:14" x14ac:dyDescent="0.3">
      <c r="A29" t="s">
        <v>426</v>
      </c>
      <c r="B29" t="s">
        <v>427</v>
      </c>
      <c r="C29" t="s">
        <v>242</v>
      </c>
      <c r="D29" t="s">
        <v>284</v>
      </c>
      <c r="E29" t="s">
        <v>100</v>
      </c>
      <c r="F29" t="s">
        <v>141</v>
      </c>
      <c r="G29" t="s">
        <v>141</v>
      </c>
      <c r="I29" t="s">
        <v>141</v>
      </c>
      <c r="J29" t="s">
        <v>428</v>
      </c>
      <c r="L29" t="s">
        <v>387</v>
      </c>
    </row>
    <row r="30" spans="1:14" x14ac:dyDescent="0.3">
      <c r="A30" t="s">
        <v>429</v>
      </c>
      <c r="B30" t="s">
        <v>430</v>
      </c>
      <c r="C30" t="s">
        <v>242</v>
      </c>
      <c r="D30" t="s">
        <v>284</v>
      </c>
      <c r="E30" t="s">
        <v>100</v>
      </c>
      <c r="F30" t="s">
        <v>141</v>
      </c>
      <c r="G30" t="s">
        <v>141</v>
      </c>
      <c r="I30" t="s">
        <v>141</v>
      </c>
      <c r="L30" t="s">
        <v>387</v>
      </c>
    </row>
    <row r="31" spans="1:14" x14ac:dyDescent="0.3">
      <c r="A31" t="s">
        <v>431</v>
      </c>
      <c r="B31" t="s">
        <v>432</v>
      </c>
      <c r="C31" t="s">
        <v>242</v>
      </c>
      <c r="D31" t="s">
        <v>284</v>
      </c>
      <c r="E31" t="s">
        <v>100</v>
      </c>
      <c r="I31" t="s">
        <v>141</v>
      </c>
      <c r="J31" t="s">
        <v>433</v>
      </c>
      <c r="L31" t="s">
        <v>387</v>
      </c>
    </row>
    <row r="32" spans="1:14" x14ac:dyDescent="0.3">
      <c r="A32" t="s">
        <v>434</v>
      </c>
      <c r="B32" t="s">
        <v>435</v>
      </c>
      <c r="C32" t="s">
        <v>242</v>
      </c>
      <c r="D32" t="s">
        <v>284</v>
      </c>
      <c r="E32" t="s">
        <v>100</v>
      </c>
      <c r="F32" t="s">
        <v>141</v>
      </c>
      <c r="I32" t="s">
        <v>141</v>
      </c>
      <c r="J32" t="s">
        <v>436</v>
      </c>
      <c r="L32" t="s">
        <v>387</v>
      </c>
    </row>
    <row r="33" spans="1:14" x14ac:dyDescent="0.3">
      <c r="A33" t="s">
        <v>437</v>
      </c>
      <c r="B33" t="s">
        <v>438</v>
      </c>
      <c r="C33" t="s">
        <v>242</v>
      </c>
      <c r="D33" t="s">
        <v>284</v>
      </c>
      <c r="E33" t="s">
        <v>100</v>
      </c>
      <c r="F33" t="s">
        <v>141</v>
      </c>
      <c r="J33" t="s">
        <v>439</v>
      </c>
      <c r="L33" t="s">
        <v>387</v>
      </c>
    </row>
    <row r="34" spans="1:14" ht="43.2" x14ac:dyDescent="0.3">
      <c r="A34" t="s">
        <v>440</v>
      </c>
      <c r="B34" t="s">
        <v>441</v>
      </c>
      <c r="C34" t="s">
        <v>242</v>
      </c>
      <c r="D34" t="s">
        <v>284</v>
      </c>
      <c r="E34" t="s">
        <v>100</v>
      </c>
      <c r="F34" t="s">
        <v>141</v>
      </c>
      <c r="G34" t="s">
        <v>141</v>
      </c>
      <c r="I34" t="s">
        <v>141</v>
      </c>
      <c r="J34" t="s">
        <v>442</v>
      </c>
      <c r="L34" t="s">
        <v>387</v>
      </c>
      <c r="M34" s="51" t="s">
        <v>443</v>
      </c>
      <c r="N34">
        <v>0</v>
      </c>
    </row>
    <row r="35" spans="1:14" ht="100.8" x14ac:dyDescent="0.3">
      <c r="A35" t="s">
        <v>444</v>
      </c>
      <c r="B35" t="s">
        <v>445</v>
      </c>
      <c r="C35" t="s">
        <v>242</v>
      </c>
      <c r="D35" t="s">
        <v>446</v>
      </c>
      <c r="E35" t="s">
        <v>100</v>
      </c>
      <c r="F35" t="s">
        <v>141</v>
      </c>
      <c r="H35" t="s">
        <v>147</v>
      </c>
      <c r="J35" t="s">
        <v>447</v>
      </c>
      <c r="K35" s="51" t="s">
        <v>448</v>
      </c>
      <c r="L35" t="s">
        <v>449</v>
      </c>
      <c r="N35">
        <v>0</v>
      </c>
    </row>
    <row r="36" spans="1:14" ht="86.4" x14ac:dyDescent="0.3">
      <c r="A36" t="s">
        <v>450</v>
      </c>
      <c r="B36" t="s">
        <v>451</v>
      </c>
      <c r="C36" t="s">
        <v>242</v>
      </c>
      <c r="D36" t="s">
        <v>446</v>
      </c>
      <c r="E36" t="s">
        <v>335</v>
      </c>
      <c r="F36" t="s">
        <v>141</v>
      </c>
      <c r="G36" t="s">
        <v>141</v>
      </c>
      <c r="H36" t="s">
        <v>147</v>
      </c>
      <c r="I36" t="s">
        <v>141</v>
      </c>
      <c r="J36" t="s">
        <v>447</v>
      </c>
      <c r="K36" s="51" t="s">
        <v>452</v>
      </c>
      <c r="L36" t="s">
        <v>449</v>
      </c>
      <c r="M36" s="51" t="s">
        <v>339</v>
      </c>
      <c r="N36">
        <v>0</v>
      </c>
    </row>
    <row r="37" spans="1:14" ht="57.6" x14ac:dyDescent="0.3">
      <c r="A37" t="s">
        <v>453</v>
      </c>
      <c r="B37" t="s">
        <v>454</v>
      </c>
      <c r="C37" t="s">
        <v>242</v>
      </c>
      <c r="D37" t="s">
        <v>446</v>
      </c>
      <c r="E37" t="s">
        <v>335</v>
      </c>
      <c r="F37" t="s">
        <v>141</v>
      </c>
      <c r="G37" t="s">
        <v>141</v>
      </c>
      <c r="H37" t="s">
        <v>147</v>
      </c>
      <c r="I37" t="s">
        <v>141</v>
      </c>
      <c r="J37" t="s">
        <v>455</v>
      </c>
      <c r="K37" s="51" t="s">
        <v>456</v>
      </c>
      <c r="L37" t="s">
        <v>449</v>
      </c>
      <c r="M37" s="51" t="s">
        <v>339</v>
      </c>
      <c r="N37">
        <v>0</v>
      </c>
    </row>
    <row r="38" spans="1:14" ht="43.2" x14ac:dyDescent="0.3">
      <c r="A38" t="s">
        <v>457</v>
      </c>
      <c r="B38" t="s">
        <v>458</v>
      </c>
      <c r="C38" t="s">
        <v>242</v>
      </c>
      <c r="D38" t="s">
        <v>446</v>
      </c>
      <c r="E38" t="s">
        <v>100</v>
      </c>
      <c r="F38" t="s">
        <v>147</v>
      </c>
      <c r="G38" t="s">
        <v>147</v>
      </c>
      <c r="H38" t="s">
        <v>147</v>
      </c>
      <c r="I38" t="s">
        <v>141</v>
      </c>
      <c r="J38" t="s">
        <v>459</v>
      </c>
      <c r="K38" s="51" t="s">
        <v>460</v>
      </c>
      <c r="L38" t="s">
        <v>461</v>
      </c>
      <c r="N38">
        <v>0</v>
      </c>
    </row>
    <row r="39" spans="1:14" ht="43.2" x14ac:dyDescent="0.3">
      <c r="A39" t="s">
        <v>462</v>
      </c>
      <c r="B39" t="s">
        <v>463</v>
      </c>
      <c r="C39" t="s">
        <v>242</v>
      </c>
      <c r="D39" t="s">
        <v>446</v>
      </c>
      <c r="E39" t="s">
        <v>335</v>
      </c>
      <c r="F39" t="s">
        <v>141</v>
      </c>
      <c r="G39" t="s">
        <v>141</v>
      </c>
      <c r="H39" t="s">
        <v>147</v>
      </c>
      <c r="I39" t="s">
        <v>141</v>
      </c>
      <c r="J39" t="s">
        <v>464</v>
      </c>
      <c r="K39" s="51" t="s">
        <v>465</v>
      </c>
      <c r="L39" t="s">
        <v>466</v>
      </c>
      <c r="M39" s="51" t="s">
        <v>467</v>
      </c>
      <c r="N39">
        <v>0</v>
      </c>
    </row>
    <row r="40" spans="1:14" ht="72" x14ac:dyDescent="0.3">
      <c r="A40" t="s">
        <v>468</v>
      </c>
      <c r="B40" t="s">
        <v>469</v>
      </c>
      <c r="C40" t="s">
        <v>242</v>
      </c>
      <c r="D40" t="s">
        <v>470</v>
      </c>
      <c r="E40" t="s">
        <v>100</v>
      </c>
      <c r="F40" t="s">
        <v>147</v>
      </c>
      <c r="G40" t="s">
        <v>147</v>
      </c>
      <c r="H40" t="s">
        <v>147</v>
      </c>
      <c r="I40" t="s">
        <v>141</v>
      </c>
      <c r="J40" t="s">
        <v>471</v>
      </c>
      <c r="K40" s="51" t="s">
        <v>472</v>
      </c>
      <c r="L40" t="s">
        <v>473</v>
      </c>
      <c r="N40">
        <v>0</v>
      </c>
    </row>
    <row r="41" spans="1:14" x14ac:dyDescent="0.3">
      <c r="A41" t="s">
        <v>474</v>
      </c>
      <c r="B41" t="s">
        <v>475</v>
      </c>
      <c r="C41" t="s">
        <v>242</v>
      </c>
      <c r="D41" t="s">
        <v>470</v>
      </c>
      <c r="E41" t="s">
        <v>100</v>
      </c>
      <c r="F41" t="s">
        <v>147</v>
      </c>
      <c r="G41" t="s">
        <v>141</v>
      </c>
      <c r="H41" t="s">
        <v>147</v>
      </c>
      <c r="I41" t="s">
        <v>147</v>
      </c>
      <c r="J41" t="s">
        <v>475</v>
      </c>
      <c r="K41" s="51" t="s">
        <v>476</v>
      </c>
      <c r="L41" t="s">
        <v>473</v>
      </c>
      <c r="N41">
        <v>0</v>
      </c>
    </row>
    <row r="42" spans="1:14" ht="86.4" x14ac:dyDescent="0.3">
      <c r="A42" t="s">
        <v>477</v>
      </c>
      <c r="B42" t="s">
        <v>478</v>
      </c>
      <c r="C42" t="s">
        <v>242</v>
      </c>
      <c r="D42" t="s">
        <v>470</v>
      </c>
      <c r="E42" t="s">
        <v>100</v>
      </c>
      <c r="F42" t="s">
        <v>147</v>
      </c>
      <c r="G42" t="s">
        <v>141</v>
      </c>
      <c r="H42" t="s">
        <v>147</v>
      </c>
      <c r="I42" t="s">
        <v>141</v>
      </c>
      <c r="J42" t="s">
        <v>442</v>
      </c>
      <c r="K42" s="51" t="s">
        <v>479</v>
      </c>
      <c r="L42" t="s">
        <v>473</v>
      </c>
      <c r="M42" s="51" t="s">
        <v>480</v>
      </c>
      <c r="N42">
        <v>2</v>
      </c>
    </row>
    <row r="43" spans="1:14" ht="28.8" x14ac:dyDescent="0.3">
      <c r="A43" t="s">
        <v>481</v>
      </c>
      <c r="B43" t="s">
        <v>482</v>
      </c>
      <c r="C43" t="s">
        <v>242</v>
      </c>
      <c r="D43" t="s">
        <v>470</v>
      </c>
      <c r="E43" t="s">
        <v>64</v>
      </c>
      <c r="F43" t="s">
        <v>141</v>
      </c>
      <c r="G43" t="s">
        <v>141</v>
      </c>
      <c r="H43" t="s">
        <v>147</v>
      </c>
      <c r="I43" t="s">
        <v>141</v>
      </c>
      <c r="J43" t="s">
        <v>442</v>
      </c>
      <c r="K43" s="51" t="s">
        <v>483</v>
      </c>
      <c r="L43" t="s">
        <v>473</v>
      </c>
      <c r="M43" s="51" t="s">
        <v>484</v>
      </c>
      <c r="N43">
        <v>0</v>
      </c>
    </row>
    <row r="44" spans="1:14" ht="28.8" x14ac:dyDescent="0.3">
      <c r="A44" t="s">
        <v>485</v>
      </c>
      <c r="B44" t="s">
        <v>486</v>
      </c>
      <c r="C44" t="s">
        <v>242</v>
      </c>
      <c r="D44" t="s">
        <v>470</v>
      </c>
      <c r="F44" t="s">
        <v>141</v>
      </c>
      <c r="J44" t="s">
        <v>442</v>
      </c>
      <c r="K44" s="51" t="s">
        <v>487</v>
      </c>
      <c r="L44" t="s">
        <v>473</v>
      </c>
      <c r="M44" s="51" t="s">
        <v>484</v>
      </c>
      <c r="N44">
        <v>0</v>
      </c>
    </row>
    <row r="45" spans="1:14" ht="100.8" x14ac:dyDescent="0.3">
      <c r="A45" t="s">
        <v>488</v>
      </c>
      <c r="B45" t="s">
        <v>489</v>
      </c>
      <c r="C45" t="s">
        <v>242</v>
      </c>
      <c r="D45" t="s">
        <v>470</v>
      </c>
      <c r="E45" t="s">
        <v>64</v>
      </c>
      <c r="F45" t="s">
        <v>147</v>
      </c>
      <c r="J45" t="s">
        <v>442</v>
      </c>
      <c r="K45" s="51" t="s">
        <v>490</v>
      </c>
      <c r="L45" t="s">
        <v>473</v>
      </c>
      <c r="M45" s="51" t="s">
        <v>491</v>
      </c>
      <c r="N45">
        <v>0</v>
      </c>
    </row>
    <row r="46" spans="1:14" ht="144" x14ac:dyDescent="0.3">
      <c r="A46" t="s">
        <v>492</v>
      </c>
      <c r="B46" t="s">
        <v>493</v>
      </c>
      <c r="C46" t="s">
        <v>242</v>
      </c>
      <c r="D46" t="s">
        <v>470</v>
      </c>
      <c r="E46" t="s">
        <v>100</v>
      </c>
      <c r="F46" t="s">
        <v>147</v>
      </c>
      <c r="G46" t="s">
        <v>141</v>
      </c>
      <c r="H46" t="s">
        <v>141</v>
      </c>
      <c r="I46" t="s">
        <v>141</v>
      </c>
      <c r="J46" t="s">
        <v>283</v>
      </c>
      <c r="K46" s="51" t="s">
        <v>494</v>
      </c>
      <c r="L46" t="s">
        <v>473</v>
      </c>
      <c r="M46" s="51" t="s">
        <v>495</v>
      </c>
      <c r="N46">
        <v>0</v>
      </c>
    </row>
    <row r="47" spans="1:14" ht="86.4" x14ac:dyDescent="0.3">
      <c r="A47" t="s">
        <v>496</v>
      </c>
      <c r="B47" t="s">
        <v>497</v>
      </c>
      <c r="C47" t="s">
        <v>242</v>
      </c>
      <c r="D47" t="s">
        <v>498</v>
      </c>
      <c r="E47" t="s">
        <v>247</v>
      </c>
      <c r="J47" t="s">
        <v>499</v>
      </c>
      <c r="K47" s="51" t="s">
        <v>500</v>
      </c>
      <c r="M47" s="51" t="s">
        <v>501</v>
      </c>
      <c r="N47">
        <v>0</v>
      </c>
    </row>
    <row r="48" spans="1:14" ht="144" x14ac:dyDescent="0.3">
      <c r="A48" t="s">
        <v>502</v>
      </c>
      <c r="B48" t="s">
        <v>503</v>
      </c>
      <c r="C48" t="s">
        <v>242</v>
      </c>
      <c r="D48" t="s">
        <v>498</v>
      </c>
      <c r="E48" t="s">
        <v>64</v>
      </c>
      <c r="F48" t="s">
        <v>141</v>
      </c>
      <c r="G48" t="s">
        <v>147</v>
      </c>
      <c r="H48" t="s">
        <v>141</v>
      </c>
      <c r="I48" t="s">
        <v>141</v>
      </c>
      <c r="J48" t="s">
        <v>504</v>
      </c>
      <c r="K48" s="51" t="s">
        <v>505</v>
      </c>
      <c r="L48" t="s">
        <v>506</v>
      </c>
      <c r="M48" s="51" t="s">
        <v>507</v>
      </c>
      <c r="N48">
        <v>0</v>
      </c>
    </row>
    <row r="49" spans="1:14" ht="28.8" x14ac:dyDescent="0.3">
      <c r="A49" t="s">
        <v>508</v>
      </c>
      <c r="B49" t="s">
        <v>509</v>
      </c>
      <c r="C49" t="s">
        <v>510</v>
      </c>
      <c r="D49" t="s">
        <v>511</v>
      </c>
      <c r="E49" t="s">
        <v>247</v>
      </c>
      <c r="I49" t="s">
        <v>141</v>
      </c>
      <c r="J49" t="s">
        <v>171</v>
      </c>
      <c r="K49" s="51" t="s">
        <v>512</v>
      </c>
      <c r="M49" s="51" t="s">
        <v>513</v>
      </c>
      <c r="N49">
        <v>0</v>
      </c>
    </row>
    <row r="50" spans="1:14" ht="129.6" x14ac:dyDescent="0.3">
      <c r="A50" t="s">
        <v>514</v>
      </c>
      <c r="B50" t="s">
        <v>515</v>
      </c>
      <c r="C50" t="s">
        <v>242</v>
      </c>
      <c r="D50" t="s">
        <v>516</v>
      </c>
      <c r="E50" t="s">
        <v>247</v>
      </c>
      <c r="F50" t="s">
        <v>517</v>
      </c>
      <c r="G50" t="s">
        <v>141</v>
      </c>
      <c r="H50" t="s">
        <v>147</v>
      </c>
      <c r="I50" t="s">
        <v>141</v>
      </c>
      <c r="J50" t="s">
        <v>518</v>
      </c>
      <c r="K50" s="51" t="s">
        <v>519</v>
      </c>
      <c r="L50" t="s">
        <v>520</v>
      </c>
      <c r="M50" s="51" t="s">
        <v>521</v>
      </c>
      <c r="N50">
        <v>3</v>
      </c>
    </row>
    <row r="51" spans="1:14" ht="86.4" x14ac:dyDescent="0.3">
      <c r="A51" t="s">
        <v>522</v>
      </c>
      <c r="B51" t="s">
        <v>523</v>
      </c>
      <c r="C51" t="s">
        <v>242</v>
      </c>
      <c r="D51" t="s">
        <v>516</v>
      </c>
      <c r="E51" t="s">
        <v>247</v>
      </c>
      <c r="F51" t="s">
        <v>147</v>
      </c>
      <c r="G51" t="s">
        <v>141</v>
      </c>
      <c r="H51" t="s">
        <v>147</v>
      </c>
      <c r="I51" t="s">
        <v>141</v>
      </c>
      <c r="J51" t="s">
        <v>524</v>
      </c>
      <c r="K51" s="51" t="s">
        <v>525</v>
      </c>
      <c r="L51" t="s">
        <v>526</v>
      </c>
      <c r="M51" s="51" t="s">
        <v>339</v>
      </c>
      <c r="N51">
        <v>0</v>
      </c>
    </row>
    <row r="52" spans="1:14" ht="158.4" x14ac:dyDescent="0.3">
      <c r="A52" t="s">
        <v>527</v>
      </c>
      <c r="B52" t="s">
        <v>528</v>
      </c>
      <c r="C52" t="s">
        <v>242</v>
      </c>
      <c r="D52" t="s">
        <v>529</v>
      </c>
      <c r="E52" t="s">
        <v>64</v>
      </c>
      <c r="F52" t="s">
        <v>147</v>
      </c>
      <c r="G52" t="s">
        <v>141</v>
      </c>
      <c r="H52" t="s">
        <v>147</v>
      </c>
      <c r="I52" t="s">
        <v>141</v>
      </c>
      <c r="J52" t="s">
        <v>530</v>
      </c>
      <c r="K52" s="51" t="s">
        <v>531</v>
      </c>
      <c r="L52" t="s">
        <v>506</v>
      </c>
      <c r="M52" s="51" t="s">
        <v>532</v>
      </c>
      <c r="N52">
        <v>0</v>
      </c>
    </row>
    <row r="53" spans="1:14" ht="86.4" x14ac:dyDescent="0.3">
      <c r="A53" t="s">
        <v>533</v>
      </c>
      <c r="B53" t="s">
        <v>528</v>
      </c>
      <c r="C53" t="s">
        <v>242</v>
      </c>
      <c r="D53" t="s">
        <v>529</v>
      </c>
      <c r="F53" t="s">
        <v>141</v>
      </c>
      <c r="G53" t="s">
        <v>141</v>
      </c>
      <c r="H53" t="s">
        <v>147</v>
      </c>
      <c r="I53" t="s">
        <v>141</v>
      </c>
      <c r="J53" t="s">
        <v>534</v>
      </c>
      <c r="K53" s="51" t="s">
        <v>535</v>
      </c>
      <c r="L53" t="s">
        <v>506</v>
      </c>
      <c r="M53" s="51" t="s">
        <v>536</v>
      </c>
      <c r="N53">
        <v>0</v>
      </c>
    </row>
    <row r="54" spans="1:14" ht="100.8" x14ac:dyDescent="0.3">
      <c r="A54" t="s">
        <v>537</v>
      </c>
      <c r="B54" t="s">
        <v>538</v>
      </c>
      <c r="C54" t="s">
        <v>242</v>
      </c>
      <c r="D54" t="s">
        <v>539</v>
      </c>
      <c r="E54" t="s">
        <v>335</v>
      </c>
      <c r="F54" t="s">
        <v>147</v>
      </c>
      <c r="G54" t="s">
        <v>147</v>
      </c>
      <c r="H54" t="s">
        <v>147</v>
      </c>
      <c r="I54" t="s">
        <v>141</v>
      </c>
      <c r="J54" t="s">
        <v>540</v>
      </c>
      <c r="K54" s="51" t="s">
        <v>541</v>
      </c>
      <c r="L54" t="s">
        <v>542</v>
      </c>
      <c r="N54">
        <v>0</v>
      </c>
    </row>
    <row r="55" spans="1:14" ht="43.2" x14ac:dyDescent="0.3">
      <c r="A55" t="s">
        <v>543</v>
      </c>
      <c r="B55" t="s">
        <v>544</v>
      </c>
      <c r="C55" t="s">
        <v>242</v>
      </c>
      <c r="D55" t="s">
        <v>545</v>
      </c>
      <c r="F55" t="s">
        <v>147</v>
      </c>
      <c r="G55" t="s">
        <v>147</v>
      </c>
      <c r="H55" t="s">
        <v>147</v>
      </c>
      <c r="I55" t="s">
        <v>141</v>
      </c>
      <c r="J55" t="s">
        <v>546</v>
      </c>
      <c r="K55" s="51" t="s">
        <v>547</v>
      </c>
      <c r="N55">
        <v>0</v>
      </c>
    </row>
    <row r="56" spans="1:14" ht="86.4" x14ac:dyDescent="0.3">
      <c r="A56" t="s">
        <v>548</v>
      </c>
      <c r="B56" t="s">
        <v>549</v>
      </c>
      <c r="C56" t="s">
        <v>242</v>
      </c>
      <c r="D56" t="s">
        <v>545</v>
      </c>
      <c r="E56" t="s">
        <v>100</v>
      </c>
      <c r="F56" t="s">
        <v>141</v>
      </c>
      <c r="G56" t="s">
        <v>141</v>
      </c>
      <c r="H56" t="s">
        <v>147</v>
      </c>
      <c r="J56" t="s">
        <v>550</v>
      </c>
      <c r="K56" s="51" t="s">
        <v>551</v>
      </c>
      <c r="M56" s="51" t="s">
        <v>552</v>
      </c>
      <c r="N56">
        <v>0</v>
      </c>
    </row>
    <row r="57" spans="1:14" ht="43.2" x14ac:dyDescent="0.3">
      <c r="A57" t="s">
        <v>553</v>
      </c>
      <c r="B57" t="s">
        <v>554</v>
      </c>
      <c r="C57" t="s">
        <v>242</v>
      </c>
      <c r="D57" t="s">
        <v>545</v>
      </c>
      <c r="E57" t="s">
        <v>335</v>
      </c>
      <c r="F57" t="s">
        <v>141</v>
      </c>
      <c r="G57" t="s">
        <v>141</v>
      </c>
      <c r="I57" t="s">
        <v>141</v>
      </c>
      <c r="J57" t="s">
        <v>555</v>
      </c>
      <c r="M57" s="51" t="s">
        <v>339</v>
      </c>
      <c r="N57">
        <v>0</v>
      </c>
    </row>
    <row r="58" spans="1:14" ht="57.6" x14ac:dyDescent="0.3">
      <c r="A58" t="s">
        <v>556</v>
      </c>
      <c r="B58" t="s">
        <v>557</v>
      </c>
      <c r="C58" t="s">
        <v>242</v>
      </c>
      <c r="D58" t="s">
        <v>545</v>
      </c>
      <c r="E58" t="s">
        <v>64</v>
      </c>
      <c r="F58" t="s">
        <v>141</v>
      </c>
      <c r="G58" t="s">
        <v>141</v>
      </c>
      <c r="I58" t="s">
        <v>141</v>
      </c>
      <c r="J58" t="s">
        <v>558</v>
      </c>
      <c r="M58" s="51" t="s">
        <v>559</v>
      </c>
      <c r="N58">
        <v>0</v>
      </c>
    </row>
    <row r="59" spans="1:14" ht="43.2" x14ac:dyDescent="0.3">
      <c r="A59" t="s">
        <v>560</v>
      </c>
      <c r="B59" t="s">
        <v>561</v>
      </c>
      <c r="C59" t="s">
        <v>242</v>
      </c>
      <c r="D59" t="s">
        <v>562</v>
      </c>
      <c r="E59" t="s">
        <v>100</v>
      </c>
      <c r="F59" t="s">
        <v>141</v>
      </c>
      <c r="G59" t="s">
        <v>141</v>
      </c>
      <c r="H59" t="s">
        <v>147</v>
      </c>
      <c r="I59" t="s">
        <v>141</v>
      </c>
      <c r="J59" t="s">
        <v>442</v>
      </c>
      <c r="K59" s="51" t="s">
        <v>563</v>
      </c>
      <c r="L59" t="s">
        <v>364</v>
      </c>
      <c r="N59">
        <v>0</v>
      </c>
    </row>
    <row r="60" spans="1:14" ht="28.8" x14ac:dyDescent="0.3">
      <c r="A60" t="s">
        <v>564</v>
      </c>
      <c r="B60" t="s">
        <v>565</v>
      </c>
      <c r="C60" t="s">
        <v>242</v>
      </c>
      <c r="D60" t="s">
        <v>562</v>
      </c>
      <c r="E60" t="s">
        <v>188</v>
      </c>
      <c r="G60" t="s">
        <v>141</v>
      </c>
      <c r="I60" t="s">
        <v>141</v>
      </c>
      <c r="K60" s="51" t="s">
        <v>566</v>
      </c>
      <c r="N60">
        <v>0</v>
      </c>
    </row>
    <row r="61" spans="1:14" ht="374.4" x14ac:dyDescent="0.3">
      <c r="A61" t="s">
        <v>567</v>
      </c>
      <c r="B61" t="s">
        <v>568</v>
      </c>
      <c r="C61" t="s">
        <v>242</v>
      </c>
      <c r="D61" t="s">
        <v>569</v>
      </c>
      <c r="E61" t="s">
        <v>64</v>
      </c>
      <c r="F61" t="s">
        <v>141</v>
      </c>
      <c r="G61" t="s">
        <v>141</v>
      </c>
      <c r="H61" t="s">
        <v>141</v>
      </c>
      <c r="I61" t="s">
        <v>141</v>
      </c>
      <c r="J61" t="s">
        <v>442</v>
      </c>
      <c r="K61" s="51" t="s">
        <v>570</v>
      </c>
      <c r="L61" t="s">
        <v>571</v>
      </c>
      <c r="M61" s="51" t="s">
        <v>572</v>
      </c>
      <c r="N61">
        <v>0</v>
      </c>
    </row>
    <row r="62" spans="1:14" ht="28.8" x14ac:dyDescent="0.3">
      <c r="A62" t="s">
        <v>573</v>
      </c>
      <c r="B62" t="s">
        <v>574</v>
      </c>
      <c r="C62" t="s">
        <v>242</v>
      </c>
      <c r="D62" t="s">
        <v>569</v>
      </c>
      <c r="F62" t="s">
        <v>141</v>
      </c>
      <c r="J62" t="s">
        <v>442</v>
      </c>
      <c r="K62" s="51" t="s">
        <v>575</v>
      </c>
      <c r="L62" t="s">
        <v>571</v>
      </c>
      <c r="N62">
        <v>0</v>
      </c>
    </row>
    <row r="63" spans="1:14" ht="28.8" x14ac:dyDescent="0.3">
      <c r="A63" t="s">
        <v>576</v>
      </c>
      <c r="B63" t="s">
        <v>577</v>
      </c>
      <c r="C63" t="s">
        <v>242</v>
      </c>
      <c r="D63" t="s">
        <v>569</v>
      </c>
      <c r="F63" t="s">
        <v>141</v>
      </c>
      <c r="J63" t="s">
        <v>442</v>
      </c>
      <c r="K63" s="51" t="s">
        <v>578</v>
      </c>
      <c r="L63" t="s">
        <v>571</v>
      </c>
      <c r="N63">
        <v>0</v>
      </c>
    </row>
    <row r="64" spans="1:14" ht="86.4" x14ac:dyDescent="0.3">
      <c r="A64" t="s">
        <v>579</v>
      </c>
      <c r="B64" t="s">
        <v>580</v>
      </c>
      <c r="C64" t="s">
        <v>242</v>
      </c>
      <c r="D64" t="s">
        <v>581</v>
      </c>
      <c r="E64" t="s">
        <v>247</v>
      </c>
      <c r="F64" t="s">
        <v>517</v>
      </c>
      <c r="G64" t="s">
        <v>141</v>
      </c>
      <c r="H64" t="s">
        <v>141</v>
      </c>
      <c r="I64" t="s">
        <v>141</v>
      </c>
      <c r="J64" t="s">
        <v>240</v>
      </c>
      <c r="K64" s="51" t="s">
        <v>582</v>
      </c>
      <c r="L64" t="s">
        <v>583</v>
      </c>
      <c r="M64" s="51" t="s">
        <v>584</v>
      </c>
      <c r="N64">
        <v>3</v>
      </c>
    </row>
    <row r="65" spans="1:14" ht="100.8" x14ac:dyDescent="0.3">
      <c r="A65" t="s">
        <v>585</v>
      </c>
      <c r="B65" t="s">
        <v>586</v>
      </c>
      <c r="C65" t="s">
        <v>242</v>
      </c>
      <c r="D65" t="s">
        <v>581</v>
      </c>
      <c r="E65" t="s">
        <v>188</v>
      </c>
      <c r="F65" t="s">
        <v>517</v>
      </c>
      <c r="G65" t="s">
        <v>141</v>
      </c>
      <c r="H65" t="s">
        <v>141</v>
      </c>
      <c r="I65" t="s">
        <v>141</v>
      </c>
      <c r="J65" t="s">
        <v>240</v>
      </c>
      <c r="K65" s="51" t="s">
        <v>587</v>
      </c>
      <c r="L65" t="s">
        <v>583</v>
      </c>
      <c r="M65" s="51" t="s">
        <v>588</v>
      </c>
      <c r="N65">
        <v>0</v>
      </c>
    </row>
    <row r="66" spans="1:14" ht="72" x14ac:dyDescent="0.3">
      <c r="A66" t="s">
        <v>589</v>
      </c>
      <c r="B66" t="s">
        <v>590</v>
      </c>
      <c r="C66" t="s">
        <v>242</v>
      </c>
      <c r="D66" t="s">
        <v>581</v>
      </c>
      <c r="E66" t="s">
        <v>188</v>
      </c>
      <c r="F66" t="s">
        <v>517</v>
      </c>
      <c r="G66" t="s">
        <v>141</v>
      </c>
      <c r="H66" t="s">
        <v>141</v>
      </c>
      <c r="I66" t="s">
        <v>141</v>
      </c>
      <c r="J66" t="s">
        <v>240</v>
      </c>
      <c r="K66" s="51" t="s">
        <v>591</v>
      </c>
      <c r="L66" t="s">
        <v>583</v>
      </c>
      <c r="M66" s="51" t="s">
        <v>584</v>
      </c>
      <c r="N66">
        <v>3</v>
      </c>
    </row>
    <row r="67" spans="1:14" ht="86.4" x14ac:dyDescent="0.3">
      <c r="A67" t="s">
        <v>592</v>
      </c>
      <c r="B67" t="s">
        <v>593</v>
      </c>
      <c r="C67" t="s">
        <v>242</v>
      </c>
      <c r="D67" t="s">
        <v>581</v>
      </c>
      <c r="E67" t="s">
        <v>188</v>
      </c>
      <c r="F67" t="s">
        <v>517</v>
      </c>
      <c r="G67" t="s">
        <v>141</v>
      </c>
      <c r="H67" t="s">
        <v>141</v>
      </c>
      <c r="I67" t="s">
        <v>141</v>
      </c>
      <c r="J67" t="s">
        <v>240</v>
      </c>
      <c r="K67" s="51" t="s">
        <v>594</v>
      </c>
      <c r="L67" t="s">
        <v>595</v>
      </c>
      <c r="M67" s="51" t="s">
        <v>584</v>
      </c>
      <c r="N67">
        <v>3</v>
      </c>
    </row>
    <row r="68" spans="1:14" ht="86.4" x14ac:dyDescent="0.3">
      <c r="A68" t="s">
        <v>596</v>
      </c>
      <c r="B68" t="s">
        <v>597</v>
      </c>
      <c r="C68" t="s">
        <v>242</v>
      </c>
      <c r="D68" t="s">
        <v>581</v>
      </c>
      <c r="E68" t="s">
        <v>64</v>
      </c>
      <c r="F68" t="s">
        <v>517</v>
      </c>
      <c r="G68" t="s">
        <v>141</v>
      </c>
      <c r="H68" t="s">
        <v>141</v>
      </c>
      <c r="I68" t="s">
        <v>147</v>
      </c>
      <c r="J68" t="s">
        <v>171</v>
      </c>
      <c r="K68" s="51" t="s">
        <v>598</v>
      </c>
      <c r="L68" t="s">
        <v>599</v>
      </c>
      <c r="M68" s="51" t="s">
        <v>600</v>
      </c>
      <c r="N68">
        <v>3</v>
      </c>
    </row>
    <row r="69" spans="1:14" ht="57.6" x14ac:dyDescent="0.3">
      <c r="A69" t="s">
        <v>601</v>
      </c>
      <c r="B69" t="s">
        <v>597</v>
      </c>
      <c r="C69" t="s">
        <v>242</v>
      </c>
      <c r="D69" t="s">
        <v>581</v>
      </c>
      <c r="E69" t="s">
        <v>64</v>
      </c>
      <c r="F69" t="s">
        <v>517</v>
      </c>
      <c r="G69" t="s">
        <v>141</v>
      </c>
      <c r="H69" t="s">
        <v>141</v>
      </c>
      <c r="I69" t="s">
        <v>147</v>
      </c>
      <c r="J69" t="s">
        <v>597</v>
      </c>
      <c r="K69" s="51" t="s">
        <v>602</v>
      </c>
      <c r="L69" t="s">
        <v>599</v>
      </c>
      <c r="M69" s="51" t="s">
        <v>600</v>
      </c>
      <c r="N69">
        <v>3</v>
      </c>
    </row>
    <row r="70" spans="1:14" ht="57.6" x14ac:dyDescent="0.3">
      <c r="A70" t="s">
        <v>603</v>
      </c>
      <c r="B70" t="s">
        <v>604</v>
      </c>
      <c r="C70" t="s">
        <v>242</v>
      </c>
      <c r="D70" t="s">
        <v>581</v>
      </c>
      <c r="E70" t="s">
        <v>335</v>
      </c>
      <c r="F70" t="s">
        <v>517</v>
      </c>
      <c r="G70" t="s">
        <v>141</v>
      </c>
      <c r="H70" t="s">
        <v>147</v>
      </c>
      <c r="I70" t="s">
        <v>147</v>
      </c>
      <c r="J70" t="s">
        <v>605</v>
      </c>
      <c r="K70" s="51" t="s">
        <v>606</v>
      </c>
      <c r="L70" t="s">
        <v>607</v>
      </c>
      <c r="M70" s="51" t="s">
        <v>339</v>
      </c>
      <c r="N70">
        <v>0</v>
      </c>
    </row>
    <row r="71" spans="1:14" ht="129.6" x14ac:dyDescent="0.3">
      <c r="A71" t="s">
        <v>608</v>
      </c>
      <c r="B71" t="s">
        <v>609</v>
      </c>
      <c r="C71" t="s">
        <v>242</v>
      </c>
      <c r="D71" t="s">
        <v>581</v>
      </c>
      <c r="E71" t="s">
        <v>100</v>
      </c>
      <c r="F71" t="s">
        <v>517</v>
      </c>
      <c r="G71" t="s">
        <v>141</v>
      </c>
      <c r="H71" t="s">
        <v>147</v>
      </c>
      <c r="I71" t="s">
        <v>147</v>
      </c>
      <c r="J71" t="s">
        <v>605</v>
      </c>
      <c r="K71" s="51" t="s">
        <v>610</v>
      </c>
      <c r="L71" t="s">
        <v>607</v>
      </c>
      <c r="M71" s="51" t="s">
        <v>611</v>
      </c>
      <c r="N71">
        <v>3</v>
      </c>
    </row>
    <row r="72" spans="1:14" ht="129.6" x14ac:dyDescent="0.3">
      <c r="A72" t="s">
        <v>612</v>
      </c>
      <c r="B72" t="s">
        <v>613</v>
      </c>
      <c r="C72" t="s">
        <v>242</v>
      </c>
      <c r="D72" t="s">
        <v>581</v>
      </c>
      <c r="E72" t="s">
        <v>247</v>
      </c>
      <c r="F72" t="s">
        <v>517</v>
      </c>
      <c r="G72" t="s">
        <v>141</v>
      </c>
      <c r="H72" t="s">
        <v>147</v>
      </c>
      <c r="I72" t="s">
        <v>147</v>
      </c>
      <c r="J72" t="s">
        <v>605</v>
      </c>
      <c r="K72" s="51" t="s">
        <v>614</v>
      </c>
      <c r="L72" t="s">
        <v>607</v>
      </c>
      <c r="M72" s="51" t="s">
        <v>611</v>
      </c>
      <c r="N72">
        <v>3</v>
      </c>
    </row>
    <row r="73" spans="1:14" ht="129.6" x14ac:dyDescent="0.3">
      <c r="A73" t="s">
        <v>615</v>
      </c>
      <c r="B73" t="s">
        <v>616</v>
      </c>
      <c r="C73" t="s">
        <v>242</v>
      </c>
      <c r="D73" t="s">
        <v>581</v>
      </c>
      <c r="E73" t="s">
        <v>247</v>
      </c>
      <c r="F73" t="s">
        <v>517</v>
      </c>
      <c r="G73" t="s">
        <v>141</v>
      </c>
      <c r="H73" t="s">
        <v>147</v>
      </c>
      <c r="I73" t="s">
        <v>147</v>
      </c>
      <c r="J73" t="s">
        <v>605</v>
      </c>
      <c r="K73" s="51" t="s">
        <v>614</v>
      </c>
      <c r="L73" t="s">
        <v>607</v>
      </c>
      <c r="M73" s="51" t="s">
        <v>611</v>
      </c>
      <c r="N73">
        <v>3</v>
      </c>
    </row>
    <row r="74" spans="1:14" ht="129.6" x14ac:dyDescent="0.3">
      <c r="A74" t="s">
        <v>617</v>
      </c>
      <c r="B74" t="s">
        <v>618</v>
      </c>
      <c r="C74" t="s">
        <v>242</v>
      </c>
      <c r="D74" t="s">
        <v>581</v>
      </c>
      <c r="E74" t="s">
        <v>247</v>
      </c>
      <c r="F74" t="s">
        <v>517</v>
      </c>
      <c r="G74" t="s">
        <v>141</v>
      </c>
      <c r="H74" t="s">
        <v>147</v>
      </c>
      <c r="I74" t="s">
        <v>147</v>
      </c>
      <c r="J74" t="s">
        <v>605</v>
      </c>
      <c r="K74" s="51" t="s">
        <v>619</v>
      </c>
      <c r="L74" t="s">
        <v>607</v>
      </c>
      <c r="M74" s="51" t="s">
        <v>611</v>
      </c>
      <c r="N74">
        <v>3</v>
      </c>
    </row>
    <row r="75" spans="1:14" ht="129.6" x14ac:dyDescent="0.3">
      <c r="A75" t="s">
        <v>620</v>
      </c>
      <c r="B75" t="s">
        <v>621</v>
      </c>
      <c r="C75" t="s">
        <v>242</v>
      </c>
      <c r="D75" t="s">
        <v>581</v>
      </c>
      <c r="E75" t="s">
        <v>247</v>
      </c>
      <c r="F75" t="s">
        <v>517</v>
      </c>
      <c r="G75" t="s">
        <v>141</v>
      </c>
      <c r="H75" t="s">
        <v>147</v>
      </c>
      <c r="I75" t="s">
        <v>147</v>
      </c>
      <c r="J75" t="s">
        <v>605</v>
      </c>
      <c r="K75" s="51" t="s">
        <v>622</v>
      </c>
      <c r="L75" t="s">
        <v>607</v>
      </c>
      <c r="M75" s="51" t="s">
        <v>611</v>
      </c>
      <c r="N75">
        <v>3</v>
      </c>
    </row>
    <row r="76" spans="1:14" ht="129.6" x14ac:dyDescent="0.3">
      <c r="A76" t="s">
        <v>623</v>
      </c>
      <c r="B76" t="s">
        <v>624</v>
      </c>
      <c r="C76" t="s">
        <v>242</v>
      </c>
      <c r="D76" t="s">
        <v>581</v>
      </c>
      <c r="E76" t="s">
        <v>247</v>
      </c>
      <c r="F76" t="s">
        <v>517</v>
      </c>
      <c r="G76" t="s">
        <v>141</v>
      </c>
      <c r="H76" t="s">
        <v>147</v>
      </c>
      <c r="I76" t="s">
        <v>147</v>
      </c>
      <c r="J76" t="s">
        <v>605</v>
      </c>
      <c r="K76" s="51" t="s">
        <v>625</v>
      </c>
      <c r="L76" t="s">
        <v>607</v>
      </c>
      <c r="M76" s="51" t="s">
        <v>611</v>
      </c>
      <c r="N76">
        <v>3</v>
      </c>
    </row>
    <row r="77" spans="1:14" ht="129.6" x14ac:dyDescent="0.3">
      <c r="A77" t="s">
        <v>626</v>
      </c>
      <c r="B77" t="s">
        <v>627</v>
      </c>
      <c r="C77" t="s">
        <v>242</v>
      </c>
      <c r="D77" t="s">
        <v>581</v>
      </c>
      <c r="E77" t="s">
        <v>100</v>
      </c>
      <c r="F77" t="s">
        <v>517</v>
      </c>
      <c r="G77" t="s">
        <v>141</v>
      </c>
      <c r="H77" t="s">
        <v>147</v>
      </c>
      <c r="I77" t="s">
        <v>141</v>
      </c>
      <c r="J77" t="s">
        <v>605</v>
      </c>
      <c r="K77" s="51" t="s">
        <v>628</v>
      </c>
      <c r="L77" t="s">
        <v>607</v>
      </c>
      <c r="M77" s="51" t="s">
        <v>611</v>
      </c>
      <c r="N77">
        <v>3</v>
      </c>
    </row>
    <row r="78" spans="1:14" ht="129.6" x14ac:dyDescent="0.3">
      <c r="A78" t="s">
        <v>629</v>
      </c>
      <c r="B78" t="s">
        <v>630</v>
      </c>
      <c r="C78" t="s">
        <v>242</v>
      </c>
      <c r="D78" t="s">
        <v>581</v>
      </c>
      <c r="E78" t="s">
        <v>100</v>
      </c>
      <c r="F78" t="s">
        <v>517</v>
      </c>
      <c r="G78" t="s">
        <v>141</v>
      </c>
      <c r="H78" t="s">
        <v>147</v>
      </c>
      <c r="I78" t="s">
        <v>141</v>
      </c>
      <c r="J78" t="s">
        <v>605</v>
      </c>
      <c r="K78" s="51" t="s">
        <v>631</v>
      </c>
      <c r="L78" t="s">
        <v>607</v>
      </c>
      <c r="M78" s="51" t="s">
        <v>611</v>
      </c>
      <c r="N78">
        <v>3</v>
      </c>
    </row>
    <row r="79" spans="1:14" ht="129.6" x14ac:dyDescent="0.3">
      <c r="A79" t="s">
        <v>632</v>
      </c>
      <c r="B79" t="s">
        <v>633</v>
      </c>
      <c r="C79" t="s">
        <v>242</v>
      </c>
      <c r="D79" t="s">
        <v>581</v>
      </c>
      <c r="E79" t="s">
        <v>100</v>
      </c>
      <c r="F79" t="s">
        <v>517</v>
      </c>
      <c r="G79" t="s">
        <v>141</v>
      </c>
      <c r="H79" t="s">
        <v>147</v>
      </c>
      <c r="I79" t="s">
        <v>141</v>
      </c>
      <c r="J79" t="s">
        <v>605</v>
      </c>
      <c r="K79" s="51" t="s">
        <v>634</v>
      </c>
      <c r="L79" t="s">
        <v>607</v>
      </c>
      <c r="M79" s="51" t="s">
        <v>611</v>
      </c>
      <c r="N79">
        <v>3</v>
      </c>
    </row>
    <row r="80" spans="1:14" ht="129.6" x14ac:dyDescent="0.3">
      <c r="A80" t="s">
        <v>635</v>
      </c>
      <c r="B80" t="s">
        <v>636</v>
      </c>
      <c r="C80" t="s">
        <v>242</v>
      </c>
      <c r="D80" t="s">
        <v>581</v>
      </c>
      <c r="E80" t="s">
        <v>247</v>
      </c>
      <c r="F80" t="s">
        <v>517</v>
      </c>
      <c r="G80" t="s">
        <v>141</v>
      </c>
      <c r="H80" t="s">
        <v>141</v>
      </c>
      <c r="I80" t="s">
        <v>141</v>
      </c>
      <c r="J80" t="s">
        <v>605</v>
      </c>
      <c r="K80" s="51" t="s">
        <v>637</v>
      </c>
      <c r="L80" t="s">
        <v>607</v>
      </c>
      <c r="M80" s="51" t="s">
        <v>611</v>
      </c>
      <c r="N80">
        <v>3</v>
      </c>
    </row>
    <row r="81" spans="1:14" ht="28.8" x14ac:dyDescent="0.3">
      <c r="A81" t="s">
        <v>638</v>
      </c>
      <c r="B81" t="s">
        <v>639</v>
      </c>
      <c r="C81" t="s">
        <v>242</v>
      </c>
      <c r="D81" t="s">
        <v>581</v>
      </c>
      <c r="E81" t="s">
        <v>100</v>
      </c>
      <c r="F81" t="s">
        <v>141</v>
      </c>
      <c r="G81" t="s">
        <v>141</v>
      </c>
      <c r="H81" t="s">
        <v>147</v>
      </c>
      <c r="I81" t="s">
        <v>141</v>
      </c>
      <c r="J81" t="s">
        <v>605</v>
      </c>
      <c r="K81" s="51" t="s">
        <v>640</v>
      </c>
      <c r="L81" t="s">
        <v>607</v>
      </c>
      <c r="N81">
        <v>0</v>
      </c>
    </row>
    <row r="82" spans="1:14" ht="129.6" x14ac:dyDescent="0.3">
      <c r="A82" t="s">
        <v>641</v>
      </c>
      <c r="B82" t="s">
        <v>642</v>
      </c>
      <c r="C82" t="s">
        <v>242</v>
      </c>
      <c r="D82" t="s">
        <v>581</v>
      </c>
      <c r="E82" t="s">
        <v>247</v>
      </c>
      <c r="F82" t="s">
        <v>517</v>
      </c>
      <c r="G82" t="s">
        <v>141</v>
      </c>
      <c r="H82" t="s">
        <v>141</v>
      </c>
      <c r="I82" t="s">
        <v>141</v>
      </c>
      <c r="J82" t="s">
        <v>643</v>
      </c>
      <c r="K82" s="51" t="s">
        <v>644</v>
      </c>
      <c r="L82" t="s">
        <v>607</v>
      </c>
      <c r="M82" s="51" t="s">
        <v>611</v>
      </c>
      <c r="N82">
        <v>3</v>
      </c>
    </row>
    <row r="83" spans="1:14" ht="129.6" x14ac:dyDescent="0.3">
      <c r="A83" t="s">
        <v>645</v>
      </c>
      <c r="B83" t="s">
        <v>646</v>
      </c>
      <c r="C83" t="s">
        <v>242</v>
      </c>
      <c r="D83" t="s">
        <v>581</v>
      </c>
      <c r="E83" t="s">
        <v>247</v>
      </c>
      <c r="F83" t="s">
        <v>517</v>
      </c>
      <c r="G83" t="s">
        <v>141</v>
      </c>
      <c r="H83" t="s">
        <v>141</v>
      </c>
      <c r="I83" t="s">
        <v>141</v>
      </c>
      <c r="J83" t="s">
        <v>605</v>
      </c>
      <c r="K83" s="51" t="s">
        <v>637</v>
      </c>
      <c r="L83" t="s">
        <v>607</v>
      </c>
      <c r="M83" s="51" t="s">
        <v>611</v>
      </c>
      <c r="N83">
        <v>3</v>
      </c>
    </row>
    <row r="84" spans="1:14" ht="28.8" x14ac:dyDescent="0.3">
      <c r="A84" t="s">
        <v>647</v>
      </c>
      <c r="B84" t="s">
        <v>648</v>
      </c>
      <c r="C84" t="s">
        <v>242</v>
      </c>
      <c r="D84" t="s">
        <v>581</v>
      </c>
      <c r="E84" t="s">
        <v>188</v>
      </c>
      <c r="F84" t="s">
        <v>141</v>
      </c>
      <c r="G84" t="s">
        <v>141</v>
      </c>
      <c r="H84" t="s">
        <v>141</v>
      </c>
      <c r="I84" t="s">
        <v>141</v>
      </c>
      <c r="J84" t="s">
        <v>605</v>
      </c>
      <c r="K84" s="51" t="s">
        <v>649</v>
      </c>
      <c r="L84" t="s">
        <v>607</v>
      </c>
      <c r="N84">
        <v>0</v>
      </c>
    </row>
    <row r="85" spans="1:14" ht="129.6" x14ac:dyDescent="0.3">
      <c r="A85" t="s">
        <v>650</v>
      </c>
      <c r="B85" t="s">
        <v>651</v>
      </c>
      <c r="C85" t="s">
        <v>242</v>
      </c>
      <c r="D85" t="s">
        <v>581</v>
      </c>
      <c r="E85" t="s">
        <v>100</v>
      </c>
      <c r="F85" t="s">
        <v>517</v>
      </c>
      <c r="G85" t="s">
        <v>141</v>
      </c>
      <c r="H85" t="s">
        <v>141</v>
      </c>
      <c r="I85" t="s">
        <v>141</v>
      </c>
      <c r="J85" t="s">
        <v>605</v>
      </c>
      <c r="K85" s="51" t="s">
        <v>652</v>
      </c>
      <c r="L85" t="s">
        <v>607</v>
      </c>
      <c r="M85" s="51" t="s">
        <v>611</v>
      </c>
      <c r="N85">
        <v>3</v>
      </c>
    </row>
    <row r="86" spans="1:14" ht="57.6" x14ac:dyDescent="0.3">
      <c r="A86" t="s">
        <v>653</v>
      </c>
      <c r="B86" t="s">
        <v>654</v>
      </c>
      <c r="C86" t="s">
        <v>242</v>
      </c>
      <c r="D86" t="s">
        <v>581</v>
      </c>
      <c r="E86" t="s">
        <v>335</v>
      </c>
      <c r="F86" t="s">
        <v>147</v>
      </c>
      <c r="G86" t="s">
        <v>141</v>
      </c>
      <c r="J86" t="s">
        <v>605</v>
      </c>
      <c r="L86" t="s">
        <v>655</v>
      </c>
      <c r="M86" s="51" t="s">
        <v>559</v>
      </c>
      <c r="N86">
        <v>3</v>
      </c>
    </row>
    <row r="87" spans="1:14" ht="129.6" x14ac:dyDescent="0.3">
      <c r="A87" t="s">
        <v>656</v>
      </c>
      <c r="B87" t="s">
        <v>654</v>
      </c>
      <c r="C87" t="s">
        <v>242</v>
      </c>
      <c r="D87" t="s">
        <v>581</v>
      </c>
      <c r="E87" t="s">
        <v>100</v>
      </c>
      <c r="F87" t="s">
        <v>141</v>
      </c>
      <c r="G87" t="s">
        <v>141</v>
      </c>
      <c r="J87" t="s">
        <v>605</v>
      </c>
      <c r="K87" s="51" t="s">
        <v>657</v>
      </c>
      <c r="L87" t="s">
        <v>655</v>
      </c>
      <c r="M87" s="51" t="s">
        <v>611</v>
      </c>
      <c r="N87">
        <v>0</v>
      </c>
    </row>
    <row r="88" spans="1:14" ht="57.6" x14ac:dyDescent="0.3">
      <c r="A88" t="s">
        <v>658</v>
      </c>
      <c r="B88" t="s">
        <v>654</v>
      </c>
      <c r="C88" t="s">
        <v>242</v>
      </c>
      <c r="D88" t="s">
        <v>581</v>
      </c>
      <c r="E88" t="s">
        <v>100</v>
      </c>
      <c r="F88" t="s">
        <v>141</v>
      </c>
      <c r="G88" t="s">
        <v>141</v>
      </c>
      <c r="J88" t="s">
        <v>605</v>
      </c>
      <c r="L88" t="s">
        <v>655</v>
      </c>
      <c r="M88" s="51" t="s">
        <v>659</v>
      </c>
      <c r="N88">
        <v>0</v>
      </c>
    </row>
    <row r="89" spans="1:14" ht="57.6" x14ac:dyDescent="0.3">
      <c r="A89" t="s">
        <v>660</v>
      </c>
      <c r="B89" t="s">
        <v>654</v>
      </c>
      <c r="C89" t="s">
        <v>242</v>
      </c>
      <c r="D89" t="s">
        <v>581</v>
      </c>
      <c r="E89" t="s">
        <v>100</v>
      </c>
      <c r="F89" t="s">
        <v>141</v>
      </c>
      <c r="G89" t="s">
        <v>141</v>
      </c>
      <c r="J89" t="s">
        <v>605</v>
      </c>
      <c r="L89" t="s">
        <v>655</v>
      </c>
      <c r="M89" s="51" t="s">
        <v>659</v>
      </c>
      <c r="N89">
        <v>0</v>
      </c>
    </row>
    <row r="90" spans="1:14" ht="57.6" x14ac:dyDescent="0.3">
      <c r="A90" t="s">
        <v>661</v>
      </c>
      <c r="B90" t="s">
        <v>654</v>
      </c>
      <c r="C90" t="s">
        <v>242</v>
      </c>
      <c r="D90" t="s">
        <v>581</v>
      </c>
      <c r="E90" t="s">
        <v>188</v>
      </c>
      <c r="F90" t="s">
        <v>141</v>
      </c>
      <c r="G90" t="s">
        <v>141</v>
      </c>
      <c r="J90" t="s">
        <v>605</v>
      </c>
      <c r="L90" t="s">
        <v>655</v>
      </c>
      <c r="M90" s="51" t="s">
        <v>659</v>
      </c>
      <c r="N90">
        <v>0</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7"/>
  <sheetViews>
    <sheetView workbookViewId="0">
      <selection activeCell="C52" sqref="C52"/>
    </sheetView>
  </sheetViews>
  <sheetFormatPr defaultRowHeight="14.4" x14ac:dyDescent="0.3"/>
  <cols>
    <col min="2" max="2" width="31.33203125" bestFit="1" customWidth="1"/>
    <col min="3" max="3" width="36.44140625" style="51" customWidth="1"/>
    <col min="7" max="7" width="10.33203125" bestFit="1" customWidth="1"/>
    <col min="8" max="8" width="35.6640625" bestFit="1" customWidth="1"/>
    <col min="9" max="9" width="27.5546875" bestFit="1" customWidth="1"/>
    <col min="10" max="10" width="14.44140625" bestFit="1" customWidth="1"/>
    <col min="12" max="12" width="18.109375" bestFit="1" customWidth="1"/>
  </cols>
  <sheetData>
    <row r="1" spans="1:14" x14ac:dyDescent="0.3">
      <c r="A1" t="s">
        <v>662</v>
      </c>
      <c r="B1" t="s">
        <v>663</v>
      </c>
      <c r="C1" s="51" t="s">
        <v>312</v>
      </c>
      <c r="D1" t="s">
        <v>77</v>
      </c>
      <c r="E1" t="s">
        <v>78</v>
      </c>
      <c r="F1" t="s">
        <v>79</v>
      </c>
      <c r="G1" t="s">
        <v>664</v>
      </c>
      <c r="H1" t="s">
        <v>62</v>
      </c>
      <c r="I1" t="s">
        <v>665</v>
      </c>
      <c r="J1" t="s">
        <v>63</v>
      </c>
      <c r="K1" t="s">
        <v>64</v>
      </c>
      <c r="L1" t="s">
        <v>65</v>
      </c>
      <c r="M1" t="s">
        <v>666</v>
      </c>
      <c r="N1" t="s">
        <v>667</v>
      </c>
    </row>
    <row r="2" spans="1:14" ht="57.6" x14ac:dyDescent="0.3">
      <c r="A2">
        <v>1806</v>
      </c>
      <c r="B2" t="s">
        <v>668</v>
      </c>
      <c r="C2" s="51" t="s">
        <v>669</v>
      </c>
      <c r="D2" t="s">
        <v>141</v>
      </c>
      <c r="E2" t="s">
        <v>141</v>
      </c>
      <c r="G2" t="s">
        <v>141</v>
      </c>
      <c r="H2" t="s">
        <v>670</v>
      </c>
      <c r="I2" t="s">
        <v>671</v>
      </c>
      <c r="J2" t="s">
        <v>672</v>
      </c>
      <c r="K2" t="s">
        <v>4</v>
      </c>
      <c r="L2" t="s">
        <v>100</v>
      </c>
      <c r="M2" t="s">
        <v>673</v>
      </c>
    </row>
    <row r="3" spans="1:14" ht="129.6" x14ac:dyDescent="0.3">
      <c r="A3">
        <v>1324</v>
      </c>
      <c r="B3" t="s">
        <v>674</v>
      </c>
      <c r="C3" s="51" t="s">
        <v>675</v>
      </c>
      <c r="D3" t="s">
        <v>141</v>
      </c>
      <c r="E3" t="s">
        <v>141</v>
      </c>
      <c r="F3" t="s">
        <v>147</v>
      </c>
      <c r="G3" t="s">
        <v>141</v>
      </c>
      <c r="H3" t="s">
        <v>676</v>
      </c>
      <c r="I3" t="s">
        <v>677</v>
      </c>
      <c r="J3" t="s">
        <v>209</v>
      </c>
      <c r="K3" t="s">
        <v>4</v>
      </c>
      <c r="L3" t="s">
        <v>335</v>
      </c>
      <c r="M3" t="s">
        <v>678</v>
      </c>
      <c r="N3" t="s">
        <v>679</v>
      </c>
    </row>
    <row r="4" spans="1:14" ht="86.4" x14ac:dyDescent="0.3">
      <c r="A4">
        <v>1760</v>
      </c>
      <c r="B4" t="s">
        <v>680</v>
      </c>
      <c r="C4" s="51" t="s">
        <v>681</v>
      </c>
      <c r="D4" t="s">
        <v>141</v>
      </c>
      <c r="E4" t="s">
        <v>141</v>
      </c>
      <c r="F4" t="s">
        <v>147</v>
      </c>
      <c r="G4" t="s">
        <v>147</v>
      </c>
      <c r="H4" t="s">
        <v>682</v>
      </c>
      <c r="I4" t="s">
        <v>683</v>
      </c>
      <c r="J4" t="s">
        <v>209</v>
      </c>
      <c r="K4" t="s">
        <v>4</v>
      </c>
      <c r="L4" t="s">
        <v>64</v>
      </c>
      <c r="M4" t="s">
        <v>678</v>
      </c>
    </row>
    <row r="5" spans="1:14" ht="86.4" x14ac:dyDescent="0.3">
      <c r="A5">
        <v>1761</v>
      </c>
      <c r="B5" t="s">
        <v>684</v>
      </c>
      <c r="C5" s="51" t="s">
        <v>685</v>
      </c>
      <c r="D5" t="s">
        <v>147</v>
      </c>
      <c r="E5" t="s">
        <v>147</v>
      </c>
      <c r="F5" t="s">
        <v>147</v>
      </c>
      <c r="G5" t="s">
        <v>147</v>
      </c>
      <c r="H5" t="s">
        <v>682</v>
      </c>
      <c r="I5" t="s">
        <v>683</v>
      </c>
      <c r="J5" t="s">
        <v>209</v>
      </c>
      <c r="K5" t="s">
        <v>4</v>
      </c>
      <c r="L5" t="s">
        <v>335</v>
      </c>
      <c r="M5" t="s">
        <v>678</v>
      </c>
    </row>
    <row r="6" spans="1:14" ht="72" x14ac:dyDescent="0.3">
      <c r="A6">
        <v>453</v>
      </c>
      <c r="B6" t="s">
        <v>686</v>
      </c>
      <c r="C6" s="51" t="s">
        <v>687</v>
      </c>
      <c r="D6" t="s">
        <v>147</v>
      </c>
      <c r="E6" t="s">
        <v>147</v>
      </c>
      <c r="F6" t="s">
        <v>147</v>
      </c>
      <c r="G6" t="s">
        <v>141</v>
      </c>
      <c r="H6" t="s">
        <v>688</v>
      </c>
      <c r="I6" t="s">
        <v>683</v>
      </c>
      <c r="J6" t="s">
        <v>200</v>
      </c>
      <c r="K6" t="s">
        <v>4</v>
      </c>
      <c r="L6" t="s">
        <v>188</v>
      </c>
      <c r="M6" t="s">
        <v>678</v>
      </c>
      <c r="N6" t="s">
        <v>689</v>
      </c>
    </row>
    <row r="7" spans="1:14" ht="57.6" x14ac:dyDescent="0.3">
      <c r="A7">
        <v>901</v>
      </c>
      <c r="B7" t="s">
        <v>690</v>
      </c>
      <c r="C7" s="51" t="s">
        <v>691</v>
      </c>
      <c r="D7" t="s">
        <v>147</v>
      </c>
      <c r="E7" t="s">
        <v>141</v>
      </c>
      <c r="F7" t="s">
        <v>147</v>
      </c>
      <c r="G7" t="s">
        <v>141</v>
      </c>
      <c r="H7" t="s">
        <v>692</v>
      </c>
      <c r="I7" t="s">
        <v>693</v>
      </c>
      <c r="J7" t="s">
        <v>200</v>
      </c>
      <c r="K7" t="s">
        <v>4</v>
      </c>
      <c r="L7" t="s">
        <v>64</v>
      </c>
      <c r="M7" t="s">
        <v>678</v>
      </c>
    </row>
    <row r="8" spans="1:14" x14ac:dyDescent="0.3">
      <c r="A8">
        <v>1742</v>
      </c>
      <c r="B8" t="s">
        <v>694</v>
      </c>
      <c r="D8" t="s">
        <v>141</v>
      </c>
      <c r="E8" t="s">
        <v>141</v>
      </c>
      <c r="G8" t="s">
        <v>141</v>
      </c>
      <c r="H8" t="s">
        <v>688</v>
      </c>
      <c r="J8" t="s">
        <v>200</v>
      </c>
      <c r="K8" t="s">
        <v>4</v>
      </c>
      <c r="L8" t="s">
        <v>335</v>
      </c>
      <c r="M8" t="s">
        <v>695</v>
      </c>
    </row>
    <row r="9" spans="1:14" ht="28.8" x14ac:dyDescent="0.3">
      <c r="A9">
        <v>1777</v>
      </c>
      <c r="B9" t="s">
        <v>696</v>
      </c>
      <c r="C9" s="51" t="s">
        <v>697</v>
      </c>
      <c r="D9" t="s">
        <v>141</v>
      </c>
      <c r="E9" t="s">
        <v>147</v>
      </c>
      <c r="F9" t="s">
        <v>147</v>
      </c>
      <c r="G9" t="s">
        <v>141</v>
      </c>
      <c r="H9" t="s">
        <v>688</v>
      </c>
      <c r="J9" t="s">
        <v>200</v>
      </c>
      <c r="K9" t="s">
        <v>4</v>
      </c>
      <c r="L9" t="s">
        <v>247</v>
      </c>
      <c r="M9" t="s">
        <v>678</v>
      </c>
    </row>
    <row r="10" spans="1:14" x14ac:dyDescent="0.3">
      <c r="A10">
        <v>1779</v>
      </c>
      <c r="B10" t="s">
        <v>698</v>
      </c>
      <c r="C10" s="51" t="s">
        <v>699</v>
      </c>
      <c r="D10" t="s">
        <v>147</v>
      </c>
      <c r="E10" t="s">
        <v>147</v>
      </c>
      <c r="F10" t="s">
        <v>147</v>
      </c>
      <c r="G10" t="s">
        <v>141</v>
      </c>
      <c r="H10" t="s">
        <v>688</v>
      </c>
      <c r="J10" t="s">
        <v>200</v>
      </c>
      <c r="K10" t="s">
        <v>4</v>
      </c>
      <c r="L10" t="s">
        <v>247</v>
      </c>
      <c r="M10" t="s">
        <v>678</v>
      </c>
      <c r="N10" t="s">
        <v>700</v>
      </c>
    </row>
    <row r="11" spans="1:14" ht="100.8" x14ac:dyDescent="0.3">
      <c r="A11">
        <v>1765</v>
      </c>
      <c r="B11" t="s">
        <v>701</v>
      </c>
      <c r="C11" s="51" t="s">
        <v>702</v>
      </c>
      <c r="D11" t="s">
        <v>141</v>
      </c>
      <c r="E11" t="s">
        <v>147</v>
      </c>
      <c r="F11" t="s">
        <v>147</v>
      </c>
      <c r="G11" t="s">
        <v>141</v>
      </c>
      <c r="H11" t="s">
        <v>688</v>
      </c>
      <c r="I11" t="s">
        <v>683</v>
      </c>
      <c r="J11" t="s">
        <v>703</v>
      </c>
      <c r="K11" t="s">
        <v>4</v>
      </c>
      <c r="L11" t="s">
        <v>247</v>
      </c>
      <c r="M11" t="s">
        <v>695</v>
      </c>
      <c r="N11" t="s">
        <v>704</v>
      </c>
    </row>
    <row r="12" spans="1:14" ht="129.6" x14ac:dyDescent="0.3">
      <c r="A12">
        <v>1323</v>
      </c>
      <c r="B12" t="s">
        <v>705</v>
      </c>
      <c r="C12" s="51" t="s">
        <v>706</v>
      </c>
      <c r="D12" t="s">
        <v>141</v>
      </c>
      <c r="E12" t="s">
        <v>141</v>
      </c>
      <c r="F12" t="s">
        <v>141</v>
      </c>
      <c r="G12" t="s">
        <v>141</v>
      </c>
      <c r="H12" t="s">
        <v>688</v>
      </c>
      <c r="I12" t="s">
        <v>677</v>
      </c>
      <c r="J12" t="s">
        <v>703</v>
      </c>
      <c r="K12" t="s">
        <v>4</v>
      </c>
      <c r="L12" t="s">
        <v>335</v>
      </c>
      <c r="M12" t="s">
        <v>678</v>
      </c>
    </row>
    <row r="13" spans="1:14" ht="158.4" x14ac:dyDescent="0.3">
      <c r="A13">
        <v>468</v>
      </c>
      <c r="B13" t="s">
        <v>707</v>
      </c>
      <c r="C13" s="51" t="s">
        <v>708</v>
      </c>
      <c r="D13" t="s">
        <v>141</v>
      </c>
      <c r="E13" t="s">
        <v>141</v>
      </c>
      <c r="F13" t="s">
        <v>141</v>
      </c>
      <c r="G13" t="s">
        <v>147</v>
      </c>
      <c r="H13" t="s">
        <v>688</v>
      </c>
      <c r="I13" t="s">
        <v>683</v>
      </c>
      <c r="J13" t="s">
        <v>703</v>
      </c>
      <c r="K13" t="s">
        <v>4</v>
      </c>
      <c r="L13" t="s">
        <v>64</v>
      </c>
      <c r="M13" t="s">
        <v>678</v>
      </c>
    </row>
    <row r="14" spans="1:14" ht="115.2" x14ac:dyDescent="0.3">
      <c r="A14">
        <v>469</v>
      </c>
      <c r="B14" t="s">
        <v>709</v>
      </c>
      <c r="C14" s="51" t="s">
        <v>710</v>
      </c>
      <c r="D14" t="s">
        <v>141</v>
      </c>
      <c r="E14" t="s">
        <v>141</v>
      </c>
      <c r="F14" t="s">
        <v>141</v>
      </c>
      <c r="G14" t="s">
        <v>141</v>
      </c>
      <c r="H14" t="s">
        <v>711</v>
      </c>
      <c r="I14" t="s">
        <v>683</v>
      </c>
      <c r="J14" t="s">
        <v>703</v>
      </c>
      <c r="K14" t="s">
        <v>4</v>
      </c>
      <c r="L14" t="s">
        <v>335</v>
      </c>
      <c r="M14" t="s">
        <v>678</v>
      </c>
    </row>
    <row r="15" spans="1:14" ht="57.6" x14ac:dyDescent="0.3">
      <c r="A15">
        <v>470</v>
      </c>
      <c r="B15" t="s">
        <v>712</v>
      </c>
      <c r="C15" s="51" t="s">
        <v>713</v>
      </c>
      <c r="D15" t="s">
        <v>141</v>
      </c>
      <c r="E15" t="s">
        <v>141</v>
      </c>
      <c r="F15" t="s">
        <v>141</v>
      </c>
      <c r="G15" t="s">
        <v>141</v>
      </c>
      <c r="H15" t="s">
        <v>711</v>
      </c>
      <c r="I15" t="s">
        <v>683</v>
      </c>
      <c r="J15" t="s">
        <v>703</v>
      </c>
      <c r="K15" t="s">
        <v>4</v>
      </c>
      <c r="L15" t="s">
        <v>247</v>
      </c>
      <c r="M15" t="s">
        <v>678</v>
      </c>
    </row>
    <row r="16" spans="1:14" ht="43.2" x14ac:dyDescent="0.3">
      <c r="A16">
        <v>1796</v>
      </c>
      <c r="B16" t="s">
        <v>714</v>
      </c>
      <c r="C16" s="51" t="s">
        <v>715</v>
      </c>
      <c r="D16" t="s">
        <v>141</v>
      </c>
      <c r="E16" t="s">
        <v>147</v>
      </c>
      <c r="F16" t="s">
        <v>141</v>
      </c>
      <c r="G16" t="s">
        <v>141</v>
      </c>
      <c r="H16" t="s">
        <v>688</v>
      </c>
      <c r="J16" t="s">
        <v>716</v>
      </c>
      <c r="K16" t="s">
        <v>4</v>
      </c>
      <c r="L16" t="s">
        <v>247</v>
      </c>
      <c r="M16" t="s">
        <v>678</v>
      </c>
    </row>
    <row r="17" spans="1:14" ht="100.8" x14ac:dyDescent="0.3">
      <c r="A17">
        <v>922</v>
      </c>
      <c r="B17" t="s">
        <v>717</v>
      </c>
      <c r="C17" s="51" t="s">
        <v>718</v>
      </c>
      <c r="D17" t="s">
        <v>147</v>
      </c>
      <c r="E17" t="s">
        <v>147</v>
      </c>
      <c r="F17" t="s">
        <v>141</v>
      </c>
      <c r="G17" t="s">
        <v>141</v>
      </c>
      <c r="H17" t="s">
        <v>719</v>
      </c>
      <c r="I17" t="s">
        <v>720</v>
      </c>
      <c r="J17" t="s">
        <v>187</v>
      </c>
      <c r="K17" t="s">
        <v>4</v>
      </c>
      <c r="L17" t="s">
        <v>64</v>
      </c>
      <c r="M17" t="s">
        <v>678</v>
      </c>
      <c r="N17" t="s">
        <v>721</v>
      </c>
    </row>
    <row r="18" spans="1:14" ht="72" x14ac:dyDescent="0.3">
      <c r="A18">
        <v>1740</v>
      </c>
      <c r="B18" t="s">
        <v>722</v>
      </c>
      <c r="C18" s="51" t="s">
        <v>723</v>
      </c>
      <c r="D18" t="s">
        <v>141</v>
      </c>
      <c r="E18" t="s">
        <v>141</v>
      </c>
      <c r="F18" t="s">
        <v>147</v>
      </c>
      <c r="G18" t="s">
        <v>141</v>
      </c>
      <c r="H18" t="s">
        <v>724</v>
      </c>
      <c r="I18" t="s">
        <v>671</v>
      </c>
      <c r="J18" t="s">
        <v>725</v>
      </c>
      <c r="K18" t="s">
        <v>4</v>
      </c>
      <c r="L18" t="s">
        <v>335</v>
      </c>
      <c r="M18" t="s">
        <v>673</v>
      </c>
      <c r="N18" t="s">
        <v>726</v>
      </c>
    </row>
    <row r="19" spans="1:14" ht="129.6" x14ac:dyDescent="0.3">
      <c r="A19">
        <v>2177</v>
      </c>
      <c r="B19" t="s">
        <v>727</v>
      </c>
      <c r="C19" s="51" t="s">
        <v>728</v>
      </c>
      <c r="D19" t="s">
        <v>147</v>
      </c>
      <c r="E19" t="s">
        <v>147</v>
      </c>
      <c r="F19" t="s">
        <v>141</v>
      </c>
      <c r="G19" t="s">
        <v>141</v>
      </c>
      <c r="H19" t="s">
        <v>729</v>
      </c>
      <c r="I19" t="s">
        <v>730</v>
      </c>
      <c r="J19" t="s">
        <v>731</v>
      </c>
      <c r="K19" t="s">
        <v>4</v>
      </c>
      <c r="L19" t="s">
        <v>188</v>
      </c>
      <c r="M19" t="s">
        <v>678</v>
      </c>
      <c r="N19" t="s">
        <v>732</v>
      </c>
    </row>
    <row r="20" spans="1:14" x14ac:dyDescent="0.3">
      <c r="A20">
        <v>1743</v>
      </c>
      <c r="B20" t="s">
        <v>733</v>
      </c>
      <c r="D20" t="s">
        <v>141</v>
      </c>
      <c r="E20" t="s">
        <v>141</v>
      </c>
      <c r="H20" t="s">
        <v>688</v>
      </c>
      <c r="J20" t="s">
        <v>734</v>
      </c>
      <c r="K20" t="s">
        <v>4</v>
      </c>
      <c r="L20" t="s">
        <v>247</v>
      </c>
      <c r="M20" t="s">
        <v>678</v>
      </c>
    </row>
    <row r="21" spans="1:14" ht="187.2" x14ac:dyDescent="0.3">
      <c r="A21">
        <v>1759</v>
      </c>
      <c r="B21" t="s">
        <v>735</v>
      </c>
      <c r="C21" s="51" t="s">
        <v>736</v>
      </c>
      <c r="D21" t="s">
        <v>141</v>
      </c>
      <c r="G21" t="s">
        <v>141</v>
      </c>
      <c r="H21" t="s">
        <v>737</v>
      </c>
      <c r="J21" t="s">
        <v>734</v>
      </c>
      <c r="K21" t="s">
        <v>4</v>
      </c>
      <c r="L21" t="s">
        <v>100</v>
      </c>
      <c r="M21" t="s">
        <v>678</v>
      </c>
    </row>
    <row r="22" spans="1:14" ht="115.2" x14ac:dyDescent="0.3">
      <c r="A22">
        <v>472</v>
      </c>
      <c r="B22" t="s">
        <v>738</v>
      </c>
      <c r="C22" s="51" t="s">
        <v>739</v>
      </c>
      <c r="D22" t="s">
        <v>141</v>
      </c>
      <c r="E22" t="s">
        <v>141</v>
      </c>
      <c r="F22" t="s">
        <v>147</v>
      </c>
      <c r="G22" t="s">
        <v>141</v>
      </c>
      <c r="H22" t="s">
        <v>740</v>
      </c>
      <c r="I22" t="s">
        <v>741</v>
      </c>
      <c r="J22" t="s">
        <v>742</v>
      </c>
      <c r="K22" t="s">
        <v>4</v>
      </c>
      <c r="L22" t="s">
        <v>100</v>
      </c>
      <c r="M22" t="s">
        <v>678</v>
      </c>
    </row>
    <row r="23" spans="1:14" ht="43.2" x14ac:dyDescent="0.3">
      <c r="A23">
        <v>1744</v>
      </c>
      <c r="B23" t="s">
        <v>743</v>
      </c>
      <c r="C23" s="51" t="s">
        <v>744</v>
      </c>
      <c r="D23" t="s">
        <v>141</v>
      </c>
      <c r="E23" t="s">
        <v>147</v>
      </c>
      <c r="F23" t="s">
        <v>147</v>
      </c>
      <c r="G23" t="s">
        <v>141</v>
      </c>
      <c r="H23" t="s">
        <v>688</v>
      </c>
      <c r="I23" t="s">
        <v>745</v>
      </c>
      <c r="J23" t="s">
        <v>177</v>
      </c>
      <c r="K23" t="s">
        <v>4</v>
      </c>
      <c r="L23" t="s">
        <v>64</v>
      </c>
      <c r="M23" t="s">
        <v>678</v>
      </c>
    </row>
    <row r="24" spans="1:14" ht="129.6" x14ac:dyDescent="0.3">
      <c r="A24">
        <v>438</v>
      </c>
      <c r="B24" t="s">
        <v>746</v>
      </c>
      <c r="C24" s="51" t="s">
        <v>747</v>
      </c>
      <c r="D24" t="s">
        <v>141</v>
      </c>
      <c r="E24" t="s">
        <v>141</v>
      </c>
      <c r="F24" t="s">
        <v>147</v>
      </c>
      <c r="G24" t="s">
        <v>141</v>
      </c>
      <c r="H24" t="s">
        <v>748</v>
      </c>
      <c r="I24" t="s">
        <v>683</v>
      </c>
      <c r="J24" t="s">
        <v>749</v>
      </c>
      <c r="K24" t="s">
        <v>4</v>
      </c>
      <c r="L24" t="s">
        <v>247</v>
      </c>
      <c r="M24" t="s">
        <v>678</v>
      </c>
    </row>
    <row r="25" spans="1:14" ht="100.8" x14ac:dyDescent="0.3">
      <c r="A25">
        <v>439</v>
      </c>
      <c r="B25" t="s">
        <v>750</v>
      </c>
      <c r="C25" s="51" t="s">
        <v>751</v>
      </c>
      <c r="D25" t="s">
        <v>147</v>
      </c>
      <c r="E25" t="s">
        <v>141</v>
      </c>
      <c r="F25" t="s">
        <v>141</v>
      </c>
      <c r="G25" t="s">
        <v>141</v>
      </c>
      <c r="H25" t="s">
        <v>176</v>
      </c>
      <c r="I25" t="s">
        <v>683</v>
      </c>
      <c r="J25" t="s">
        <v>749</v>
      </c>
      <c r="K25" t="s">
        <v>4</v>
      </c>
      <c r="L25" t="s">
        <v>188</v>
      </c>
      <c r="M25" t="s">
        <v>673</v>
      </c>
    </row>
    <row r="26" spans="1:14" ht="86.4" x14ac:dyDescent="0.3">
      <c r="A26">
        <v>440</v>
      </c>
      <c r="B26" t="s">
        <v>752</v>
      </c>
      <c r="C26" s="51" t="s">
        <v>753</v>
      </c>
      <c r="D26" t="s">
        <v>141</v>
      </c>
      <c r="E26" t="s">
        <v>141</v>
      </c>
      <c r="F26" t="s">
        <v>147</v>
      </c>
      <c r="G26" t="s">
        <v>141</v>
      </c>
      <c r="H26" t="s">
        <v>688</v>
      </c>
      <c r="I26" t="s">
        <v>683</v>
      </c>
      <c r="J26" t="s">
        <v>749</v>
      </c>
      <c r="K26" t="s">
        <v>4</v>
      </c>
      <c r="L26" t="s">
        <v>188</v>
      </c>
      <c r="M26" t="s">
        <v>678</v>
      </c>
    </row>
    <row r="27" spans="1:14" ht="43.2" x14ac:dyDescent="0.3">
      <c r="A27">
        <v>455</v>
      </c>
      <c r="B27" t="s">
        <v>754</v>
      </c>
      <c r="C27" s="51" t="s">
        <v>755</v>
      </c>
      <c r="D27" t="s">
        <v>147</v>
      </c>
      <c r="E27" t="s">
        <v>147</v>
      </c>
      <c r="F27" t="s">
        <v>147</v>
      </c>
      <c r="G27" t="s">
        <v>141</v>
      </c>
      <c r="H27" t="s">
        <v>748</v>
      </c>
      <c r="I27" t="s">
        <v>683</v>
      </c>
      <c r="J27" t="s">
        <v>749</v>
      </c>
      <c r="K27" t="s">
        <v>4</v>
      </c>
      <c r="L27" t="s">
        <v>335</v>
      </c>
      <c r="M27" t="s">
        <v>678</v>
      </c>
    </row>
    <row r="28" spans="1:14" ht="129.6" x14ac:dyDescent="0.3">
      <c r="A28">
        <v>459</v>
      </c>
      <c r="B28" t="s">
        <v>756</v>
      </c>
      <c r="C28" s="51" t="s">
        <v>757</v>
      </c>
      <c r="D28" t="s">
        <v>147</v>
      </c>
      <c r="E28" t="s">
        <v>147</v>
      </c>
      <c r="F28" t="s">
        <v>147</v>
      </c>
      <c r="G28" t="s">
        <v>141</v>
      </c>
      <c r="H28" t="s">
        <v>748</v>
      </c>
      <c r="I28" t="s">
        <v>683</v>
      </c>
      <c r="J28" t="s">
        <v>749</v>
      </c>
      <c r="K28" t="s">
        <v>4</v>
      </c>
      <c r="L28" t="s">
        <v>100</v>
      </c>
      <c r="M28" t="s">
        <v>673</v>
      </c>
    </row>
    <row r="29" spans="1:14" ht="57.6" x14ac:dyDescent="0.3">
      <c r="A29">
        <v>460</v>
      </c>
      <c r="B29" t="s">
        <v>758</v>
      </c>
      <c r="C29" s="51" t="s">
        <v>759</v>
      </c>
      <c r="D29" t="s">
        <v>141</v>
      </c>
      <c r="E29" t="s">
        <v>147</v>
      </c>
      <c r="F29" t="s">
        <v>147</v>
      </c>
      <c r="G29" t="s">
        <v>141</v>
      </c>
      <c r="H29" t="s">
        <v>748</v>
      </c>
      <c r="I29" t="s">
        <v>683</v>
      </c>
      <c r="J29" t="s">
        <v>749</v>
      </c>
      <c r="K29" t="s">
        <v>4</v>
      </c>
      <c r="L29" t="s">
        <v>247</v>
      </c>
      <c r="M29" t="s">
        <v>678</v>
      </c>
    </row>
    <row r="30" spans="1:14" ht="100.8" x14ac:dyDescent="0.3">
      <c r="A30">
        <v>461</v>
      </c>
      <c r="B30" t="s">
        <v>760</v>
      </c>
      <c r="C30" s="51" t="s">
        <v>761</v>
      </c>
      <c r="D30" t="s">
        <v>141</v>
      </c>
      <c r="E30" t="s">
        <v>147</v>
      </c>
      <c r="F30" t="s">
        <v>147</v>
      </c>
      <c r="G30" t="s">
        <v>147</v>
      </c>
      <c r="H30" t="s">
        <v>762</v>
      </c>
      <c r="I30" t="s">
        <v>683</v>
      </c>
      <c r="J30" t="s">
        <v>749</v>
      </c>
      <c r="K30" t="s">
        <v>4</v>
      </c>
      <c r="L30" t="s">
        <v>247</v>
      </c>
      <c r="M30" t="s">
        <v>678</v>
      </c>
    </row>
    <row r="31" spans="1:14" ht="43.2" x14ac:dyDescent="0.3">
      <c r="A31">
        <v>464</v>
      </c>
      <c r="B31" t="s">
        <v>763</v>
      </c>
      <c r="C31" s="51" t="s">
        <v>764</v>
      </c>
      <c r="D31" t="s">
        <v>141</v>
      </c>
      <c r="E31" t="s">
        <v>147</v>
      </c>
      <c r="F31" t="s">
        <v>147</v>
      </c>
      <c r="G31" t="s">
        <v>141</v>
      </c>
      <c r="H31" t="s">
        <v>748</v>
      </c>
      <c r="I31" t="s">
        <v>683</v>
      </c>
      <c r="J31" t="s">
        <v>749</v>
      </c>
      <c r="K31" t="s">
        <v>4</v>
      </c>
      <c r="L31" t="s">
        <v>247</v>
      </c>
      <c r="M31" t="s">
        <v>678</v>
      </c>
    </row>
    <row r="32" spans="1:14" ht="100.8" x14ac:dyDescent="0.3">
      <c r="A32">
        <v>466</v>
      </c>
      <c r="B32" t="s">
        <v>765</v>
      </c>
      <c r="C32" s="51" t="s">
        <v>766</v>
      </c>
      <c r="E32" t="s">
        <v>147</v>
      </c>
      <c r="F32" t="s">
        <v>147</v>
      </c>
      <c r="G32" t="s">
        <v>141</v>
      </c>
      <c r="H32" t="s">
        <v>748</v>
      </c>
      <c r="I32" t="s">
        <v>683</v>
      </c>
      <c r="J32" t="s">
        <v>749</v>
      </c>
      <c r="K32" t="s">
        <v>4</v>
      </c>
      <c r="L32" t="s">
        <v>64</v>
      </c>
      <c r="M32" t="s">
        <v>673</v>
      </c>
    </row>
    <row r="33" spans="1:14" ht="72" x14ac:dyDescent="0.3">
      <c r="A33">
        <v>903</v>
      </c>
      <c r="B33" t="s">
        <v>767</v>
      </c>
      <c r="C33" s="51" t="s">
        <v>768</v>
      </c>
      <c r="D33" t="s">
        <v>141</v>
      </c>
      <c r="E33" t="s">
        <v>147</v>
      </c>
      <c r="F33" t="s">
        <v>147</v>
      </c>
      <c r="G33" t="s">
        <v>141</v>
      </c>
      <c r="H33" t="s">
        <v>769</v>
      </c>
      <c r="I33" t="s">
        <v>693</v>
      </c>
      <c r="J33" t="s">
        <v>749</v>
      </c>
      <c r="K33" t="s">
        <v>4</v>
      </c>
      <c r="L33" t="s">
        <v>247</v>
      </c>
      <c r="M33" t="s">
        <v>678</v>
      </c>
    </row>
    <row r="34" spans="1:14" ht="28.8" x14ac:dyDescent="0.3">
      <c r="A34">
        <v>899</v>
      </c>
      <c r="B34" t="s">
        <v>770</v>
      </c>
      <c r="C34" s="51" t="s">
        <v>771</v>
      </c>
      <c r="D34" t="s">
        <v>141</v>
      </c>
      <c r="E34" t="s">
        <v>141</v>
      </c>
      <c r="F34" t="s">
        <v>141</v>
      </c>
      <c r="G34" t="s">
        <v>141</v>
      </c>
      <c r="H34" t="s">
        <v>772</v>
      </c>
      <c r="I34" t="s">
        <v>693</v>
      </c>
      <c r="J34" t="s">
        <v>749</v>
      </c>
      <c r="K34" t="s">
        <v>4</v>
      </c>
      <c r="L34" t="s">
        <v>188</v>
      </c>
      <c r="M34" t="s">
        <v>678</v>
      </c>
      <c r="N34" t="s">
        <v>773</v>
      </c>
    </row>
    <row r="35" spans="1:14" ht="43.2" x14ac:dyDescent="0.3">
      <c r="A35">
        <v>900</v>
      </c>
      <c r="B35" t="s">
        <v>774</v>
      </c>
      <c r="C35" s="51" t="s">
        <v>775</v>
      </c>
      <c r="D35" t="s">
        <v>147</v>
      </c>
      <c r="E35" t="s">
        <v>141</v>
      </c>
      <c r="F35" t="s">
        <v>141</v>
      </c>
      <c r="G35" t="s">
        <v>141</v>
      </c>
      <c r="H35" t="s">
        <v>772</v>
      </c>
      <c r="I35" t="s">
        <v>693</v>
      </c>
      <c r="J35" t="s">
        <v>749</v>
      </c>
      <c r="K35" t="s">
        <v>4</v>
      </c>
      <c r="L35" t="s">
        <v>188</v>
      </c>
      <c r="M35" t="s">
        <v>678</v>
      </c>
      <c r="N35" t="s">
        <v>776</v>
      </c>
    </row>
    <row r="36" spans="1:14" ht="86.4" x14ac:dyDescent="0.3">
      <c r="A36">
        <v>2234</v>
      </c>
      <c r="B36" t="s">
        <v>777</v>
      </c>
      <c r="C36" s="51" t="s">
        <v>778</v>
      </c>
      <c r="D36" t="s">
        <v>147</v>
      </c>
      <c r="E36" t="s">
        <v>141</v>
      </c>
      <c r="G36" t="s">
        <v>141</v>
      </c>
      <c r="H36" t="s">
        <v>779</v>
      </c>
      <c r="J36" t="s">
        <v>780</v>
      </c>
      <c r="K36" t="s">
        <v>4</v>
      </c>
      <c r="L36" t="s">
        <v>100</v>
      </c>
      <c r="M36" t="s">
        <v>678</v>
      </c>
    </row>
    <row r="37" spans="1:14" ht="129.6" x14ac:dyDescent="0.3">
      <c r="A37">
        <v>2219</v>
      </c>
      <c r="B37" t="s">
        <v>781</v>
      </c>
      <c r="C37" s="51" t="s">
        <v>782</v>
      </c>
      <c r="D37" t="s">
        <v>141</v>
      </c>
      <c r="E37" t="s">
        <v>141</v>
      </c>
      <c r="F37" t="s">
        <v>147</v>
      </c>
      <c r="G37" t="s">
        <v>141</v>
      </c>
      <c r="H37" t="s">
        <v>783</v>
      </c>
      <c r="I37" t="s">
        <v>784</v>
      </c>
      <c r="J37" t="s">
        <v>785</v>
      </c>
      <c r="K37" t="s">
        <v>4</v>
      </c>
      <c r="L37" t="s">
        <v>100</v>
      </c>
      <c r="M37" t="s">
        <v>678</v>
      </c>
    </row>
    <row r="38" spans="1:14" ht="129.6" x14ac:dyDescent="0.3">
      <c r="A38">
        <v>912</v>
      </c>
      <c r="B38" t="s">
        <v>786</v>
      </c>
      <c r="C38" s="51" t="s">
        <v>787</v>
      </c>
      <c r="D38" t="s">
        <v>147</v>
      </c>
      <c r="E38" t="s">
        <v>141</v>
      </c>
      <c r="F38" t="s">
        <v>147</v>
      </c>
      <c r="G38" t="s">
        <v>141</v>
      </c>
      <c r="H38" t="s">
        <v>788</v>
      </c>
      <c r="I38" t="s">
        <v>789</v>
      </c>
      <c r="J38" t="s">
        <v>790</v>
      </c>
      <c r="K38" t="s">
        <v>4</v>
      </c>
      <c r="L38" t="s">
        <v>188</v>
      </c>
      <c r="M38" t="s">
        <v>678</v>
      </c>
      <c r="N38" t="s">
        <v>791</v>
      </c>
    </row>
    <row r="39" spans="1:14" ht="129.6" x14ac:dyDescent="0.3">
      <c r="A39">
        <v>913</v>
      </c>
      <c r="B39" t="s">
        <v>792</v>
      </c>
      <c r="C39" s="51" t="s">
        <v>793</v>
      </c>
      <c r="D39" t="s">
        <v>147</v>
      </c>
      <c r="E39" t="s">
        <v>147</v>
      </c>
      <c r="F39" t="s">
        <v>147</v>
      </c>
      <c r="G39" t="s">
        <v>141</v>
      </c>
      <c r="H39" t="s">
        <v>788</v>
      </c>
      <c r="I39" t="s">
        <v>789</v>
      </c>
      <c r="J39" t="s">
        <v>790</v>
      </c>
      <c r="K39" t="s">
        <v>4</v>
      </c>
      <c r="L39" t="s">
        <v>188</v>
      </c>
      <c r="M39" t="s">
        <v>678</v>
      </c>
      <c r="N39" t="s">
        <v>794</v>
      </c>
    </row>
    <row r="40" spans="1:14" ht="28.8" x14ac:dyDescent="0.3">
      <c r="A40">
        <v>1794</v>
      </c>
      <c r="B40" t="s">
        <v>795</v>
      </c>
      <c r="C40" s="51" t="s">
        <v>796</v>
      </c>
      <c r="D40" t="s">
        <v>141</v>
      </c>
      <c r="E40" t="s">
        <v>147</v>
      </c>
      <c r="F40" t="s">
        <v>147</v>
      </c>
      <c r="G40" t="s">
        <v>90</v>
      </c>
      <c r="H40" t="s">
        <v>176</v>
      </c>
      <c r="I40" t="s">
        <v>671</v>
      </c>
      <c r="J40" t="s">
        <v>797</v>
      </c>
      <c r="K40" t="s">
        <v>4</v>
      </c>
      <c r="L40" t="s">
        <v>798</v>
      </c>
      <c r="M40" t="s">
        <v>678</v>
      </c>
      <c r="N40" t="s">
        <v>799</v>
      </c>
    </row>
    <row r="41" spans="1:14" x14ac:dyDescent="0.3">
      <c r="B41" t="s">
        <v>800</v>
      </c>
      <c r="C41" s="51" t="s">
        <v>801</v>
      </c>
      <c r="D41" t="s">
        <v>141</v>
      </c>
      <c r="E41" t="s">
        <v>147</v>
      </c>
      <c r="F41" t="s">
        <v>147</v>
      </c>
      <c r="G41" t="s">
        <v>147</v>
      </c>
      <c r="H41" t="s">
        <v>802</v>
      </c>
      <c r="I41" t="s">
        <v>803</v>
      </c>
      <c r="J41" t="s">
        <v>804</v>
      </c>
      <c r="K41" t="s">
        <v>4</v>
      </c>
      <c r="L41" t="s">
        <v>100</v>
      </c>
      <c r="M41" t="s">
        <v>673</v>
      </c>
      <c r="N41" t="s">
        <v>805</v>
      </c>
    </row>
    <row r="42" spans="1:14" ht="28.8" x14ac:dyDescent="0.3">
      <c r="A42">
        <v>1787</v>
      </c>
      <c r="B42" t="s">
        <v>806</v>
      </c>
      <c r="C42" s="51" t="s">
        <v>807</v>
      </c>
      <c r="D42" t="s">
        <v>141</v>
      </c>
      <c r="E42" t="s">
        <v>141</v>
      </c>
      <c r="F42" t="s">
        <v>147</v>
      </c>
      <c r="G42" t="s">
        <v>141</v>
      </c>
      <c r="H42" t="s">
        <v>808</v>
      </c>
      <c r="J42" t="s">
        <v>809</v>
      </c>
      <c r="K42" t="s">
        <v>4</v>
      </c>
      <c r="L42" t="s">
        <v>247</v>
      </c>
      <c r="M42" t="s">
        <v>695</v>
      </c>
    </row>
    <row r="43" spans="1:14" ht="72" x14ac:dyDescent="0.3">
      <c r="A43">
        <v>1785</v>
      </c>
      <c r="B43" t="s">
        <v>810</v>
      </c>
      <c r="C43" s="51" t="s">
        <v>811</v>
      </c>
      <c r="D43" t="s">
        <v>141</v>
      </c>
      <c r="E43" t="s">
        <v>147</v>
      </c>
      <c r="F43" t="s">
        <v>147</v>
      </c>
      <c r="G43" t="s">
        <v>141</v>
      </c>
      <c r="H43" t="s">
        <v>808</v>
      </c>
      <c r="J43" t="s">
        <v>809</v>
      </c>
      <c r="K43" t="s">
        <v>4</v>
      </c>
      <c r="L43" t="s">
        <v>247</v>
      </c>
      <c r="M43" t="s">
        <v>695</v>
      </c>
    </row>
    <row r="44" spans="1:14" x14ac:dyDescent="0.3">
      <c r="A44">
        <v>1786</v>
      </c>
      <c r="B44" t="s">
        <v>812</v>
      </c>
      <c r="D44" t="s">
        <v>141</v>
      </c>
      <c r="E44" t="s">
        <v>141</v>
      </c>
      <c r="F44" t="s">
        <v>147</v>
      </c>
      <c r="G44" t="s">
        <v>141</v>
      </c>
      <c r="H44" t="s">
        <v>813</v>
      </c>
      <c r="I44" t="s">
        <v>814</v>
      </c>
      <c r="J44" t="s">
        <v>815</v>
      </c>
      <c r="K44" t="s">
        <v>4</v>
      </c>
      <c r="L44" t="s">
        <v>816</v>
      </c>
      <c r="M44" t="s">
        <v>695</v>
      </c>
    </row>
    <row r="45" spans="1:14" x14ac:dyDescent="0.3">
      <c r="A45">
        <v>2169</v>
      </c>
      <c r="B45" t="s">
        <v>817</v>
      </c>
      <c r="D45" t="s">
        <v>141</v>
      </c>
      <c r="E45" t="s">
        <v>141</v>
      </c>
      <c r="F45" t="s">
        <v>147</v>
      </c>
      <c r="G45" t="s">
        <v>141</v>
      </c>
      <c r="H45" t="s">
        <v>813</v>
      </c>
      <c r="I45" t="s">
        <v>814</v>
      </c>
      <c r="J45" t="s">
        <v>815</v>
      </c>
      <c r="K45" t="s">
        <v>4</v>
      </c>
      <c r="L45" t="s">
        <v>247</v>
      </c>
      <c r="M45" t="s">
        <v>695</v>
      </c>
    </row>
    <row r="46" spans="1:14" ht="28.8" x14ac:dyDescent="0.3">
      <c r="A46">
        <v>1336</v>
      </c>
      <c r="B46" t="s">
        <v>818</v>
      </c>
      <c r="C46" s="51" t="s">
        <v>819</v>
      </c>
      <c r="D46" t="s">
        <v>141</v>
      </c>
      <c r="E46" t="s">
        <v>141</v>
      </c>
      <c r="F46" t="s">
        <v>147</v>
      </c>
      <c r="G46" t="s">
        <v>141</v>
      </c>
      <c r="H46" t="s">
        <v>820</v>
      </c>
      <c r="I46" t="s">
        <v>821</v>
      </c>
      <c r="J46" t="s">
        <v>749</v>
      </c>
      <c r="K46" t="s">
        <v>4</v>
      </c>
      <c r="L46" t="s">
        <v>335</v>
      </c>
      <c r="M46" t="s">
        <v>695</v>
      </c>
      <c r="N46" t="s">
        <v>822</v>
      </c>
    </row>
    <row r="47" spans="1:14" ht="43.2" x14ac:dyDescent="0.3">
      <c r="A47">
        <v>1337</v>
      </c>
      <c r="B47" t="s">
        <v>823</v>
      </c>
      <c r="C47" s="51" t="s">
        <v>824</v>
      </c>
      <c r="D47" t="s">
        <v>141</v>
      </c>
      <c r="E47" t="s">
        <v>141</v>
      </c>
      <c r="F47" t="s">
        <v>147</v>
      </c>
      <c r="G47" t="s">
        <v>141</v>
      </c>
      <c r="H47" t="s">
        <v>825</v>
      </c>
      <c r="I47" t="s">
        <v>821</v>
      </c>
      <c r="J47" t="s">
        <v>749</v>
      </c>
      <c r="K47" t="s">
        <v>4</v>
      </c>
      <c r="L47" t="s">
        <v>335</v>
      </c>
      <c r="M47" t="s">
        <v>826</v>
      </c>
      <c r="N47" t="s">
        <v>827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0"/>
  <sheetViews>
    <sheetView workbookViewId="0">
      <selection activeCell="A17" sqref="A17"/>
    </sheetView>
  </sheetViews>
  <sheetFormatPr defaultRowHeight="14.4" x14ac:dyDescent="0.3"/>
  <cols>
    <col min="4" max="4" width="5.5546875" bestFit="1" customWidth="1"/>
    <col min="5" max="6" width="18.109375" bestFit="1" customWidth="1"/>
    <col min="9" max="9" width="5.5546875" bestFit="1" customWidth="1"/>
  </cols>
  <sheetData>
    <row r="1" spans="1:22" x14ac:dyDescent="0.3">
      <c r="A1" t="s">
        <v>61</v>
      </c>
      <c r="B1" t="s">
        <v>62</v>
      </c>
      <c r="C1" t="s">
        <v>63</v>
      </c>
      <c r="D1" t="s">
        <v>64</v>
      </c>
      <c r="E1" t="s">
        <v>65</v>
      </c>
      <c r="F1" t="s">
        <v>297</v>
      </c>
      <c r="J1" t="s">
        <v>67</v>
      </c>
      <c r="K1" t="s">
        <v>68</v>
      </c>
      <c r="N1" t="s">
        <v>69</v>
      </c>
      <c r="O1" t="s">
        <v>828</v>
      </c>
      <c r="Q1" t="s">
        <v>71</v>
      </c>
      <c r="R1" t="s">
        <v>72</v>
      </c>
      <c r="S1" t="s">
        <v>74</v>
      </c>
      <c r="T1" t="s">
        <v>75</v>
      </c>
      <c r="U1" t="s">
        <v>76</v>
      </c>
      <c r="V1" t="s">
        <v>829</v>
      </c>
    </row>
    <row r="2" spans="1:22" s="135" customFormat="1" x14ac:dyDescent="0.3">
      <c r="A2" s="134"/>
      <c r="B2" s="134"/>
      <c r="F2" s="136" t="s">
        <v>77</v>
      </c>
      <c r="G2" s="136" t="s">
        <v>78</v>
      </c>
      <c r="H2" s="136" t="s">
        <v>79</v>
      </c>
      <c r="I2" s="136" t="s">
        <v>80</v>
      </c>
      <c r="K2" s="136" t="s">
        <v>81</v>
      </c>
      <c r="L2" s="136" t="s">
        <v>82</v>
      </c>
      <c r="M2" s="136" t="s">
        <v>83</v>
      </c>
      <c r="O2" s="136"/>
      <c r="S2" s="136"/>
    </row>
    <row r="3" spans="1:22" s="135" customFormat="1" ht="129.6" x14ac:dyDescent="0.3">
      <c r="A3" s="134" t="s">
        <v>830</v>
      </c>
      <c r="B3" s="134" t="s">
        <v>107</v>
      </c>
      <c r="C3" s="135" t="s">
        <v>138</v>
      </c>
      <c r="D3" s="135" t="s">
        <v>3</v>
      </c>
      <c r="E3" s="135" t="s">
        <v>831</v>
      </c>
      <c r="F3" s="136" t="s">
        <v>141</v>
      </c>
      <c r="G3" s="136" t="s">
        <v>141</v>
      </c>
      <c r="H3" s="136" t="s">
        <v>147</v>
      </c>
      <c r="I3" s="136" t="s">
        <v>141</v>
      </c>
      <c r="J3" s="135" t="s">
        <v>832</v>
      </c>
      <c r="K3" s="136" t="s">
        <v>141</v>
      </c>
      <c r="L3" s="136" t="s">
        <v>90</v>
      </c>
      <c r="M3" s="136" t="s">
        <v>147</v>
      </c>
      <c r="N3" s="135" t="s">
        <v>833</v>
      </c>
      <c r="O3" s="136">
        <v>1</v>
      </c>
      <c r="Q3" s="135" t="s">
        <v>834</v>
      </c>
      <c r="R3" s="135" t="s">
        <v>835</v>
      </c>
      <c r="S3" s="136" t="s">
        <v>126</v>
      </c>
      <c r="T3" s="135" t="s">
        <v>836</v>
      </c>
      <c r="U3" s="135" t="s">
        <v>837</v>
      </c>
      <c r="V3" s="135" t="s">
        <v>838</v>
      </c>
    </row>
    <row r="4" spans="1:22" s="135" customFormat="1" ht="144" x14ac:dyDescent="0.3">
      <c r="A4" s="136" t="s">
        <v>839</v>
      </c>
      <c r="B4" s="136" t="s">
        <v>840</v>
      </c>
      <c r="C4" s="137" t="s">
        <v>841</v>
      </c>
      <c r="D4" s="137" t="s">
        <v>3</v>
      </c>
      <c r="E4" s="136" t="s">
        <v>100</v>
      </c>
      <c r="F4" s="137" t="s">
        <v>147</v>
      </c>
      <c r="G4" s="137" t="s">
        <v>147</v>
      </c>
      <c r="H4" s="137" t="s">
        <v>147</v>
      </c>
      <c r="I4" s="137" t="s">
        <v>141</v>
      </c>
      <c r="J4" s="138" t="s">
        <v>842</v>
      </c>
      <c r="K4" s="137" t="s">
        <v>147</v>
      </c>
      <c r="L4" s="137" t="s">
        <v>147</v>
      </c>
      <c r="M4" s="137" t="s">
        <v>147</v>
      </c>
      <c r="O4" s="137">
        <v>1</v>
      </c>
      <c r="S4" s="137" t="s">
        <v>147</v>
      </c>
      <c r="T4" s="136" t="s">
        <v>843</v>
      </c>
      <c r="V4" s="135" t="s">
        <v>129</v>
      </c>
    </row>
    <row r="5" spans="1:22" s="135" customFormat="1" ht="129.6" x14ac:dyDescent="0.3">
      <c r="A5" s="136" t="s">
        <v>844</v>
      </c>
      <c r="B5" s="136" t="s">
        <v>845</v>
      </c>
      <c r="C5" s="137" t="s">
        <v>846</v>
      </c>
      <c r="D5" s="137" t="s">
        <v>3</v>
      </c>
      <c r="E5" s="136" t="s">
        <v>847</v>
      </c>
      <c r="F5" s="137" t="s">
        <v>141</v>
      </c>
      <c r="G5" s="137" t="s">
        <v>147</v>
      </c>
      <c r="H5" s="137" t="s">
        <v>147</v>
      </c>
      <c r="I5" s="137" t="s">
        <v>141</v>
      </c>
      <c r="J5" s="138" t="s">
        <v>848</v>
      </c>
      <c r="K5" s="137" t="s">
        <v>147</v>
      </c>
      <c r="L5" s="137" t="s">
        <v>147</v>
      </c>
      <c r="M5" s="137" t="s">
        <v>147</v>
      </c>
      <c r="O5" s="137">
        <v>3</v>
      </c>
      <c r="S5" s="137" t="s">
        <v>147</v>
      </c>
      <c r="T5" s="136" t="s">
        <v>849</v>
      </c>
      <c r="U5" s="135" t="s">
        <v>850</v>
      </c>
      <c r="V5" s="135" t="s">
        <v>129</v>
      </c>
    </row>
    <row r="6" spans="1:22" s="135" customFormat="1" ht="129.6" x14ac:dyDescent="0.3">
      <c r="A6" s="136" t="s">
        <v>851</v>
      </c>
      <c r="B6" s="136" t="s">
        <v>845</v>
      </c>
      <c r="C6" s="137" t="s">
        <v>846</v>
      </c>
      <c r="D6" s="137" t="s">
        <v>3</v>
      </c>
      <c r="E6" s="136" t="s">
        <v>847</v>
      </c>
      <c r="F6" s="137" t="s">
        <v>141</v>
      </c>
      <c r="G6" s="137" t="s">
        <v>147</v>
      </c>
      <c r="H6" s="137" t="s">
        <v>147</v>
      </c>
      <c r="I6" s="137" t="s">
        <v>141</v>
      </c>
      <c r="J6" s="138" t="s">
        <v>848</v>
      </c>
      <c r="K6" s="137" t="s">
        <v>147</v>
      </c>
      <c r="L6" s="137" t="s">
        <v>147</v>
      </c>
      <c r="M6" s="137" t="s">
        <v>147</v>
      </c>
      <c r="O6" s="137">
        <v>2</v>
      </c>
      <c r="S6" s="137" t="s">
        <v>147</v>
      </c>
      <c r="T6" s="136" t="s">
        <v>852</v>
      </c>
      <c r="U6" s="135" t="s">
        <v>850</v>
      </c>
      <c r="V6" s="135" t="s">
        <v>129</v>
      </c>
    </row>
    <row r="7" spans="1:22" s="135" customFormat="1" ht="115.2" x14ac:dyDescent="0.3">
      <c r="A7" s="136" t="s">
        <v>853</v>
      </c>
      <c r="B7" s="135" t="s">
        <v>854</v>
      </c>
      <c r="C7" s="136" t="s">
        <v>855</v>
      </c>
      <c r="D7" s="136" t="s">
        <v>3</v>
      </c>
      <c r="E7" s="136" t="s">
        <v>100</v>
      </c>
      <c r="F7" s="136" t="s">
        <v>147</v>
      </c>
      <c r="G7" s="136" t="s">
        <v>147</v>
      </c>
      <c r="H7" s="136" t="s">
        <v>147</v>
      </c>
      <c r="I7" s="136" t="s">
        <v>155</v>
      </c>
      <c r="J7" s="139" t="s">
        <v>856</v>
      </c>
      <c r="K7" s="136" t="s">
        <v>155</v>
      </c>
      <c r="L7" s="136" t="s">
        <v>147</v>
      </c>
      <c r="M7" s="136" t="s">
        <v>147</v>
      </c>
      <c r="O7" s="136">
        <v>3</v>
      </c>
      <c r="S7" s="136" t="s">
        <v>147</v>
      </c>
      <c r="T7" s="136" t="s">
        <v>857</v>
      </c>
      <c r="U7" s="136" t="s">
        <v>858</v>
      </c>
      <c r="V7" s="135" t="s">
        <v>129</v>
      </c>
    </row>
    <row r="8" spans="1:22" s="135" customFormat="1" ht="129.6" x14ac:dyDescent="0.3">
      <c r="A8" s="136" t="s">
        <v>859</v>
      </c>
      <c r="B8" s="136" t="s">
        <v>860</v>
      </c>
      <c r="C8" s="137" t="s">
        <v>115</v>
      </c>
      <c r="D8" s="137" t="s">
        <v>3</v>
      </c>
      <c r="E8" s="136" t="s">
        <v>847</v>
      </c>
      <c r="F8" s="137" t="s">
        <v>141</v>
      </c>
      <c r="G8" s="137" t="s">
        <v>147</v>
      </c>
      <c r="H8" s="137" t="s">
        <v>147</v>
      </c>
      <c r="I8" s="137" t="s">
        <v>141</v>
      </c>
      <c r="J8" s="138" t="s">
        <v>848</v>
      </c>
      <c r="K8" s="137" t="s">
        <v>147</v>
      </c>
      <c r="L8" s="137" t="s">
        <v>147</v>
      </c>
      <c r="M8" s="137" t="s">
        <v>147</v>
      </c>
      <c r="O8" s="137">
        <v>3</v>
      </c>
      <c r="S8" s="137" t="s">
        <v>861</v>
      </c>
      <c r="T8" s="136" t="s">
        <v>852</v>
      </c>
      <c r="U8" s="135" t="s">
        <v>850</v>
      </c>
      <c r="V8" s="135" t="s">
        <v>129</v>
      </c>
    </row>
    <row r="9" spans="1:22" s="135" customFormat="1" ht="316.8" x14ac:dyDescent="0.3">
      <c r="A9" s="136" t="s">
        <v>862</v>
      </c>
      <c r="B9" s="136" t="s">
        <v>860</v>
      </c>
      <c r="C9" s="137" t="s">
        <v>115</v>
      </c>
      <c r="D9" s="137" t="s">
        <v>3</v>
      </c>
      <c r="E9" s="136" t="s">
        <v>100</v>
      </c>
      <c r="F9" s="137" t="s">
        <v>141</v>
      </c>
      <c r="G9" s="137" t="s">
        <v>141</v>
      </c>
      <c r="H9" s="137" t="s">
        <v>147</v>
      </c>
      <c r="I9" s="137" t="s">
        <v>141</v>
      </c>
      <c r="J9" s="138" t="s">
        <v>863</v>
      </c>
      <c r="K9" s="137" t="s">
        <v>147</v>
      </c>
      <c r="L9" s="137" t="s">
        <v>147</v>
      </c>
      <c r="M9" s="137" t="s">
        <v>147</v>
      </c>
      <c r="O9" s="137">
        <v>2</v>
      </c>
      <c r="S9" s="137" t="s">
        <v>141</v>
      </c>
      <c r="T9" s="136" t="s">
        <v>864</v>
      </c>
      <c r="U9" s="136" t="s">
        <v>865</v>
      </c>
      <c r="V9" s="135" t="s">
        <v>129</v>
      </c>
    </row>
    <row r="10" spans="1:22" s="135" customFormat="1" ht="201.6" x14ac:dyDescent="0.3">
      <c r="A10" s="136" t="s">
        <v>866</v>
      </c>
      <c r="B10" s="136" t="s">
        <v>107</v>
      </c>
      <c r="C10" s="136" t="s">
        <v>867</v>
      </c>
      <c r="D10" s="136" t="s">
        <v>3</v>
      </c>
      <c r="E10" s="136" t="s">
        <v>100</v>
      </c>
      <c r="F10" s="137" t="s">
        <v>141</v>
      </c>
      <c r="G10" s="137" t="s">
        <v>141</v>
      </c>
      <c r="H10" s="137" t="s">
        <v>147</v>
      </c>
      <c r="I10" s="137" t="s">
        <v>141</v>
      </c>
      <c r="J10" s="138" t="s">
        <v>868</v>
      </c>
      <c r="K10" s="137" t="s">
        <v>141</v>
      </c>
      <c r="L10" s="137" t="s">
        <v>147</v>
      </c>
      <c r="M10" s="137" t="s">
        <v>147</v>
      </c>
      <c r="O10" s="137">
        <v>1</v>
      </c>
      <c r="S10" s="137" t="s">
        <v>141</v>
      </c>
      <c r="T10" s="136" t="s">
        <v>141</v>
      </c>
      <c r="V10" s="135" t="s">
        <v>129</v>
      </c>
    </row>
    <row r="11" spans="1:22" s="135" customFormat="1" ht="187.2" x14ac:dyDescent="0.3">
      <c r="A11" s="137" t="s">
        <v>869</v>
      </c>
      <c r="B11" s="137" t="s">
        <v>107</v>
      </c>
      <c r="C11" s="137" t="s">
        <v>867</v>
      </c>
      <c r="D11" s="137" t="s">
        <v>3</v>
      </c>
      <c r="E11" s="137" t="s">
        <v>847</v>
      </c>
      <c r="F11" s="137" t="s">
        <v>134</v>
      </c>
      <c r="G11" s="137" t="s">
        <v>134</v>
      </c>
      <c r="H11" s="137" t="s">
        <v>126</v>
      </c>
      <c r="I11" s="137" t="s">
        <v>134</v>
      </c>
      <c r="J11" s="140" t="s">
        <v>870</v>
      </c>
      <c r="K11" s="137" t="s">
        <v>141</v>
      </c>
      <c r="L11" s="137" t="s">
        <v>126</v>
      </c>
      <c r="M11" s="137" t="s">
        <v>126</v>
      </c>
      <c r="N11" s="141"/>
      <c r="O11" s="137">
        <v>3</v>
      </c>
      <c r="P11" s="141"/>
      <c r="Q11" s="141">
        <v>39.981819000000002</v>
      </c>
      <c r="R11" s="141">
        <v>76.464110000000005</v>
      </c>
      <c r="S11" s="141"/>
      <c r="T11" s="141"/>
      <c r="U11" s="141"/>
      <c r="V11" s="135" t="s">
        <v>129</v>
      </c>
    </row>
    <row r="12" spans="1:22" s="135" customFormat="1" ht="403.2" x14ac:dyDescent="0.3">
      <c r="A12" s="136" t="s">
        <v>871</v>
      </c>
      <c r="B12" s="136" t="s">
        <v>107</v>
      </c>
      <c r="C12" s="137" t="s">
        <v>867</v>
      </c>
      <c r="D12" s="137" t="s">
        <v>3</v>
      </c>
      <c r="E12" s="136" t="s">
        <v>100</v>
      </c>
      <c r="F12" s="137" t="s">
        <v>141</v>
      </c>
      <c r="G12" s="137" t="s">
        <v>141</v>
      </c>
      <c r="H12" s="137" t="s">
        <v>147</v>
      </c>
      <c r="I12" s="137" t="s">
        <v>141</v>
      </c>
      <c r="J12" s="142" t="s">
        <v>872</v>
      </c>
      <c r="K12" s="137" t="s">
        <v>141</v>
      </c>
      <c r="L12" s="137" t="s">
        <v>147</v>
      </c>
      <c r="M12" s="137" t="s">
        <v>90</v>
      </c>
      <c r="O12" s="137">
        <v>1</v>
      </c>
      <c r="Q12" s="135">
        <v>40.030394999999999</v>
      </c>
      <c r="R12" s="135">
        <v>76.510771000000005</v>
      </c>
      <c r="S12" s="135" t="s">
        <v>873</v>
      </c>
      <c r="T12" s="135" t="s">
        <v>874</v>
      </c>
      <c r="V12" s="135" t="s">
        <v>129</v>
      </c>
    </row>
    <row r="13" spans="1:22" s="144" customFormat="1" ht="360" x14ac:dyDescent="0.3">
      <c r="A13" s="143" t="s">
        <v>875</v>
      </c>
      <c r="B13" s="143" t="s">
        <v>107</v>
      </c>
      <c r="C13" s="143" t="s">
        <v>867</v>
      </c>
      <c r="D13" s="143" t="s">
        <v>3</v>
      </c>
      <c r="E13" s="143" t="s">
        <v>100</v>
      </c>
      <c r="I13" s="143" t="s">
        <v>141</v>
      </c>
      <c r="J13" s="145" t="s">
        <v>876</v>
      </c>
      <c r="K13" s="143" t="s">
        <v>141</v>
      </c>
      <c r="L13" s="143" t="s">
        <v>184</v>
      </c>
      <c r="M13" s="143" t="s">
        <v>147</v>
      </c>
      <c r="O13" s="143">
        <v>2</v>
      </c>
      <c r="S13" s="143" t="s">
        <v>141</v>
      </c>
      <c r="T13" s="143" t="s">
        <v>141</v>
      </c>
      <c r="V13" s="144" t="s">
        <v>129</v>
      </c>
    </row>
    <row r="14" spans="1:22" s="135" customFormat="1" ht="331.2" x14ac:dyDescent="0.3">
      <c r="A14" s="136" t="s">
        <v>877</v>
      </c>
      <c r="B14" s="136" t="s">
        <v>878</v>
      </c>
      <c r="C14" s="137" t="s">
        <v>867</v>
      </c>
      <c r="D14" s="137" t="s">
        <v>3</v>
      </c>
      <c r="E14" s="136" t="s">
        <v>100</v>
      </c>
      <c r="F14" s="137" t="s">
        <v>147</v>
      </c>
      <c r="G14" s="137" t="s">
        <v>147</v>
      </c>
      <c r="H14" s="137" t="s">
        <v>147</v>
      </c>
      <c r="I14" s="137" t="s">
        <v>141</v>
      </c>
      <c r="J14" s="138" t="s">
        <v>879</v>
      </c>
      <c r="K14" s="137" t="s">
        <v>141</v>
      </c>
      <c r="L14" s="137" t="s">
        <v>147</v>
      </c>
      <c r="M14" s="137" t="s">
        <v>147</v>
      </c>
      <c r="O14" s="137">
        <v>1</v>
      </c>
      <c r="S14" s="137" t="s">
        <v>147</v>
      </c>
      <c r="T14" s="136" t="s">
        <v>843</v>
      </c>
      <c r="V14" s="135" t="s">
        <v>129</v>
      </c>
    </row>
    <row r="15" spans="1:22" s="135" customFormat="1" ht="409.6" x14ac:dyDescent="0.3">
      <c r="A15" s="136" t="s">
        <v>880</v>
      </c>
      <c r="B15" s="136" t="s">
        <v>107</v>
      </c>
      <c r="C15" s="137" t="s">
        <v>867</v>
      </c>
      <c r="D15" s="137" t="s">
        <v>3</v>
      </c>
      <c r="E15" s="136" t="s">
        <v>100</v>
      </c>
      <c r="F15" s="137" t="s">
        <v>134</v>
      </c>
      <c r="G15" s="137" t="s">
        <v>141</v>
      </c>
      <c r="H15" s="137" t="s">
        <v>147</v>
      </c>
      <c r="I15" s="137" t="s">
        <v>141</v>
      </c>
      <c r="J15" s="138" t="s">
        <v>881</v>
      </c>
      <c r="K15" s="137" t="s">
        <v>141</v>
      </c>
      <c r="L15" s="137" t="s">
        <v>147</v>
      </c>
      <c r="M15" s="137" t="s">
        <v>147</v>
      </c>
      <c r="O15" s="137">
        <v>2</v>
      </c>
      <c r="Q15" s="135">
        <v>40.054231000000001</v>
      </c>
      <c r="R15" s="135">
        <v>76.567859999999996</v>
      </c>
      <c r="S15" s="137" t="s">
        <v>147</v>
      </c>
      <c r="T15" s="136" t="s">
        <v>141</v>
      </c>
      <c r="V15" s="135" t="s">
        <v>129</v>
      </c>
    </row>
    <row r="16" spans="1:22" s="135" customFormat="1" ht="129.6" x14ac:dyDescent="0.3">
      <c r="A16" s="136" t="s">
        <v>882</v>
      </c>
      <c r="B16" s="135" t="s">
        <v>883</v>
      </c>
      <c r="C16" s="136" t="s">
        <v>884</v>
      </c>
      <c r="D16" s="136" t="s">
        <v>3</v>
      </c>
      <c r="E16" s="136" t="s">
        <v>100</v>
      </c>
      <c r="F16" s="136" t="s">
        <v>147</v>
      </c>
      <c r="G16" s="136" t="s">
        <v>147</v>
      </c>
      <c r="H16" s="136" t="s">
        <v>147</v>
      </c>
      <c r="I16" s="136" t="s">
        <v>141</v>
      </c>
      <c r="J16" s="139" t="s">
        <v>856</v>
      </c>
      <c r="K16" s="136" t="s">
        <v>141</v>
      </c>
      <c r="L16" s="136" t="s">
        <v>147</v>
      </c>
      <c r="M16" s="136" t="s">
        <v>147</v>
      </c>
      <c r="O16" s="136">
        <v>1</v>
      </c>
      <c r="S16" s="136" t="s">
        <v>147</v>
      </c>
      <c r="T16" s="136" t="s">
        <v>885</v>
      </c>
      <c r="U16" s="136" t="s">
        <v>886</v>
      </c>
      <c r="V16" s="135" t="s">
        <v>129</v>
      </c>
    </row>
    <row r="17" spans="1:22" s="144" customFormat="1" ht="201.6" x14ac:dyDescent="0.3">
      <c r="A17" s="144" t="s">
        <v>887</v>
      </c>
      <c r="B17" s="144" t="s">
        <v>888</v>
      </c>
      <c r="C17" s="143" t="s">
        <v>889</v>
      </c>
      <c r="D17" s="144" t="s">
        <v>3</v>
      </c>
      <c r="E17" s="144" t="s">
        <v>335</v>
      </c>
      <c r="F17" s="144" t="s">
        <v>141</v>
      </c>
      <c r="G17" s="144" t="s">
        <v>141</v>
      </c>
      <c r="H17" s="144" t="s">
        <v>147</v>
      </c>
      <c r="I17" s="144" t="s">
        <v>141</v>
      </c>
      <c r="J17" s="145" t="s">
        <v>890</v>
      </c>
      <c r="K17" s="143" t="s">
        <v>147</v>
      </c>
      <c r="L17" s="144" t="s">
        <v>126</v>
      </c>
      <c r="M17" s="144" t="s">
        <v>126</v>
      </c>
      <c r="O17" s="144">
        <v>2</v>
      </c>
      <c r="S17" s="144" t="s">
        <v>147</v>
      </c>
      <c r="T17" s="144" t="s">
        <v>141</v>
      </c>
      <c r="V17" s="144" t="s">
        <v>129</v>
      </c>
    </row>
    <row r="18" spans="1:22" s="135" customFormat="1" ht="172.8" x14ac:dyDescent="0.3">
      <c r="A18" s="136" t="s">
        <v>891</v>
      </c>
      <c r="B18" s="136" t="s">
        <v>107</v>
      </c>
      <c r="C18" s="137" t="s">
        <v>790</v>
      </c>
      <c r="D18" s="137" t="s">
        <v>3</v>
      </c>
      <c r="E18" s="136" t="s">
        <v>892</v>
      </c>
      <c r="F18" s="137" t="s">
        <v>141</v>
      </c>
      <c r="G18" s="137" t="s">
        <v>141</v>
      </c>
      <c r="H18" s="137" t="s">
        <v>126</v>
      </c>
      <c r="I18" s="137" t="s">
        <v>126</v>
      </c>
      <c r="J18" s="138" t="s">
        <v>893</v>
      </c>
      <c r="K18" s="137" t="s">
        <v>141</v>
      </c>
      <c r="L18" s="137" t="s">
        <v>147</v>
      </c>
      <c r="M18" s="137" t="s">
        <v>147</v>
      </c>
      <c r="O18" s="137">
        <v>3</v>
      </c>
      <c r="Q18" s="135">
        <v>39.813769999999998</v>
      </c>
      <c r="R18" s="135">
        <v>76.328140000000005</v>
      </c>
      <c r="S18" s="137" t="s">
        <v>126</v>
      </c>
      <c r="T18" s="136" t="s">
        <v>141</v>
      </c>
      <c r="V18" s="135" t="s">
        <v>129</v>
      </c>
    </row>
    <row r="19" spans="1:22" s="135" customFormat="1" ht="409.6" x14ac:dyDescent="0.3">
      <c r="A19" s="137" t="s">
        <v>894</v>
      </c>
      <c r="B19" s="137" t="s">
        <v>107</v>
      </c>
      <c r="C19" s="137" t="s">
        <v>790</v>
      </c>
      <c r="D19" s="137" t="s">
        <v>3</v>
      </c>
      <c r="E19" s="137" t="s">
        <v>847</v>
      </c>
      <c r="F19" s="137" t="s">
        <v>134</v>
      </c>
      <c r="G19" s="137" t="s">
        <v>134</v>
      </c>
      <c r="H19" s="137" t="s">
        <v>126</v>
      </c>
      <c r="I19" s="137" t="s">
        <v>134</v>
      </c>
      <c r="J19" s="140" t="s">
        <v>895</v>
      </c>
      <c r="K19" s="137" t="s">
        <v>141</v>
      </c>
      <c r="L19" s="137" t="s">
        <v>126</v>
      </c>
      <c r="M19" s="137" t="s">
        <v>126</v>
      </c>
      <c r="N19" s="141"/>
      <c r="O19" s="137">
        <v>3</v>
      </c>
      <c r="P19" s="141"/>
      <c r="Q19" s="146">
        <v>39.864204999999998</v>
      </c>
      <c r="R19" s="141">
        <v>76.375045999999998</v>
      </c>
      <c r="S19" s="141"/>
      <c r="T19" s="141" t="s">
        <v>141</v>
      </c>
      <c r="U19" s="141"/>
      <c r="V19" s="135" t="s">
        <v>129</v>
      </c>
    </row>
    <row r="20" spans="1:22" s="135" customFormat="1" ht="409.6" x14ac:dyDescent="0.3">
      <c r="A20" s="136" t="s">
        <v>896</v>
      </c>
      <c r="B20" s="136" t="s">
        <v>107</v>
      </c>
      <c r="C20" s="137" t="s">
        <v>790</v>
      </c>
      <c r="D20" s="137" t="s">
        <v>3</v>
      </c>
      <c r="E20" s="136" t="s">
        <v>335</v>
      </c>
      <c r="F20" s="137" t="s">
        <v>141</v>
      </c>
      <c r="G20" s="137" t="s">
        <v>141</v>
      </c>
      <c r="H20" s="137" t="s">
        <v>147</v>
      </c>
      <c r="I20" s="137" t="s">
        <v>134</v>
      </c>
      <c r="J20" s="147" t="s">
        <v>897</v>
      </c>
      <c r="K20" s="137" t="s">
        <v>141</v>
      </c>
      <c r="L20" s="137" t="s">
        <v>147</v>
      </c>
      <c r="M20" s="137" t="s">
        <v>147</v>
      </c>
      <c r="O20" s="137">
        <v>2</v>
      </c>
      <c r="Q20" s="135">
        <v>40.028424000000001</v>
      </c>
      <c r="R20" s="135">
        <v>76.528108000000003</v>
      </c>
      <c r="V20" s="135" t="s">
        <v>129</v>
      </c>
    </row>
    <row r="21" spans="1:22" s="135" customFormat="1" ht="244.8" x14ac:dyDescent="0.3">
      <c r="A21" s="135" t="s">
        <v>898</v>
      </c>
      <c r="B21" s="135" t="s">
        <v>86</v>
      </c>
      <c r="C21" s="135" t="s">
        <v>87</v>
      </c>
      <c r="D21" s="135" t="s">
        <v>3</v>
      </c>
      <c r="E21" s="135" t="s">
        <v>899</v>
      </c>
      <c r="F21" s="136" t="s">
        <v>89</v>
      </c>
      <c r="G21" s="136" t="s">
        <v>89</v>
      </c>
      <c r="H21" s="136" t="s">
        <v>90</v>
      </c>
      <c r="I21" s="136" t="s">
        <v>90</v>
      </c>
      <c r="J21" s="135" t="s">
        <v>900</v>
      </c>
      <c r="K21" s="136" t="s">
        <v>90</v>
      </c>
      <c r="L21" s="136" t="s">
        <v>90</v>
      </c>
      <c r="M21" s="136" t="s">
        <v>90</v>
      </c>
      <c r="N21" s="135" t="s">
        <v>901</v>
      </c>
      <c r="O21" s="136">
        <v>3</v>
      </c>
      <c r="Q21" s="135">
        <v>41.324311999999999</v>
      </c>
      <c r="R21" s="135">
        <v>-77.754088999999993</v>
      </c>
      <c r="S21" s="136" t="s">
        <v>90</v>
      </c>
      <c r="T21" s="135" t="s">
        <v>902</v>
      </c>
      <c r="U21" s="135" t="s">
        <v>903</v>
      </c>
      <c r="V21" s="135" t="s">
        <v>904</v>
      </c>
    </row>
    <row r="22" spans="1:22" s="135" customFormat="1" ht="144" x14ac:dyDescent="0.3">
      <c r="A22" s="135" t="s">
        <v>905</v>
      </c>
      <c r="B22" s="135" t="s">
        <v>906</v>
      </c>
      <c r="C22" s="135" t="s">
        <v>867</v>
      </c>
      <c r="D22" s="135" t="s">
        <v>3</v>
      </c>
      <c r="E22" s="135" t="s">
        <v>899</v>
      </c>
      <c r="F22" s="136" t="s">
        <v>89</v>
      </c>
      <c r="G22" s="136" t="s">
        <v>89</v>
      </c>
      <c r="H22" s="136" t="s">
        <v>90</v>
      </c>
      <c r="I22" s="136" t="s">
        <v>90</v>
      </c>
      <c r="J22" s="135" t="s">
        <v>907</v>
      </c>
      <c r="K22" s="136" t="s">
        <v>90</v>
      </c>
      <c r="L22" s="136" t="s">
        <v>90</v>
      </c>
      <c r="M22" s="136" t="s">
        <v>90</v>
      </c>
      <c r="N22" s="135" t="s">
        <v>908</v>
      </c>
      <c r="O22" s="136">
        <v>3</v>
      </c>
      <c r="Q22" s="135">
        <v>40.028019999999998</v>
      </c>
      <c r="R22" s="135">
        <v>-76.296156999999994</v>
      </c>
      <c r="S22" s="136" t="s">
        <v>90</v>
      </c>
      <c r="T22" s="135" t="s">
        <v>909</v>
      </c>
      <c r="U22" s="135" t="s">
        <v>910</v>
      </c>
      <c r="V22" s="135" t="s">
        <v>904</v>
      </c>
    </row>
    <row r="23" spans="1:22" s="135" customFormat="1" ht="144" x14ac:dyDescent="0.3">
      <c r="A23" s="135" t="s">
        <v>911</v>
      </c>
      <c r="B23" s="135" t="s">
        <v>906</v>
      </c>
      <c r="C23" s="135" t="s">
        <v>867</v>
      </c>
      <c r="D23" s="135" t="s">
        <v>3</v>
      </c>
      <c r="E23" s="135" t="s">
        <v>899</v>
      </c>
      <c r="F23" s="136" t="s">
        <v>89</v>
      </c>
      <c r="G23" s="136" t="s">
        <v>89</v>
      </c>
      <c r="H23" s="136" t="s">
        <v>90</v>
      </c>
      <c r="I23" s="136" t="s">
        <v>90</v>
      </c>
      <c r="J23" s="135" t="s">
        <v>912</v>
      </c>
      <c r="K23" s="136" t="s">
        <v>90</v>
      </c>
      <c r="L23" s="136" t="s">
        <v>90</v>
      </c>
      <c r="M23" s="136" t="s">
        <v>90</v>
      </c>
      <c r="N23" s="135" t="s">
        <v>913</v>
      </c>
      <c r="O23" s="136">
        <v>3</v>
      </c>
      <c r="Q23" s="135">
        <v>40.015394000000001</v>
      </c>
      <c r="R23" s="135">
        <v>-76.305689999999998</v>
      </c>
      <c r="S23" s="136" t="s">
        <v>90</v>
      </c>
      <c r="T23" s="135" t="s">
        <v>902</v>
      </c>
      <c r="U23" s="135" t="s">
        <v>910</v>
      </c>
      <c r="V23" s="135" t="s">
        <v>904</v>
      </c>
    </row>
    <row r="24" spans="1:22" s="135" customFormat="1" ht="144" x14ac:dyDescent="0.3">
      <c r="A24" s="135" t="s">
        <v>914</v>
      </c>
      <c r="B24" s="135" t="s">
        <v>906</v>
      </c>
      <c r="C24" s="135" t="s">
        <v>867</v>
      </c>
      <c r="D24" s="135" t="s">
        <v>3</v>
      </c>
      <c r="E24" s="135" t="s">
        <v>899</v>
      </c>
      <c r="F24" s="136" t="s">
        <v>89</v>
      </c>
      <c r="G24" s="136" t="s">
        <v>89</v>
      </c>
      <c r="H24" s="136" t="s">
        <v>90</v>
      </c>
      <c r="I24" s="136" t="s">
        <v>90</v>
      </c>
      <c r="J24" s="135" t="s">
        <v>915</v>
      </c>
      <c r="K24" s="136" t="s">
        <v>90</v>
      </c>
      <c r="L24" s="136" t="s">
        <v>90</v>
      </c>
      <c r="M24" s="136" t="s">
        <v>90</v>
      </c>
      <c r="N24" s="135" t="s">
        <v>916</v>
      </c>
      <c r="O24" s="136">
        <v>3</v>
      </c>
      <c r="Q24" s="135">
        <v>40.001370999999999</v>
      </c>
      <c r="R24" s="135">
        <v>-76.320792999999995</v>
      </c>
      <c r="S24" s="136" t="s">
        <v>90</v>
      </c>
      <c r="T24" s="135" t="s">
        <v>902</v>
      </c>
      <c r="U24" s="135" t="s">
        <v>910</v>
      </c>
      <c r="V24" s="135" t="s">
        <v>904</v>
      </c>
    </row>
    <row r="25" spans="1:22" s="135" customFormat="1" ht="316.8" x14ac:dyDescent="0.3">
      <c r="A25" s="135" t="s">
        <v>917</v>
      </c>
      <c r="B25" s="135" t="s">
        <v>98</v>
      </c>
      <c r="C25" s="135" t="s">
        <v>918</v>
      </c>
      <c r="D25" s="135" t="s">
        <v>3</v>
      </c>
      <c r="E25" s="135" t="s">
        <v>919</v>
      </c>
      <c r="F25" s="136" t="s">
        <v>89</v>
      </c>
      <c r="G25" s="136" t="s">
        <v>89</v>
      </c>
      <c r="H25" s="136" t="s">
        <v>90</v>
      </c>
      <c r="I25" s="136" t="s">
        <v>90</v>
      </c>
      <c r="J25" s="135" t="s">
        <v>920</v>
      </c>
      <c r="K25" s="136" t="s">
        <v>141</v>
      </c>
      <c r="L25" s="136" t="s">
        <v>90</v>
      </c>
      <c r="M25" s="136" t="s">
        <v>90</v>
      </c>
      <c r="N25" s="135" t="s">
        <v>921</v>
      </c>
      <c r="O25" s="136">
        <v>3</v>
      </c>
      <c r="Q25" s="135">
        <v>41.604624999999999</v>
      </c>
      <c r="R25" s="135">
        <v>-76.074774000000005</v>
      </c>
      <c r="S25" s="136" t="s">
        <v>90</v>
      </c>
      <c r="T25" s="135" t="s">
        <v>902</v>
      </c>
      <c r="U25" s="135" t="s">
        <v>922</v>
      </c>
      <c r="V25" s="135" t="s">
        <v>904</v>
      </c>
    </row>
    <row r="26" spans="1:22" s="135" customFormat="1" ht="273.60000000000002" x14ac:dyDescent="0.3">
      <c r="A26" s="135" t="s">
        <v>923</v>
      </c>
      <c r="B26" s="135" t="s">
        <v>107</v>
      </c>
      <c r="C26" s="135" t="s">
        <v>790</v>
      </c>
      <c r="D26" s="135" t="s">
        <v>3</v>
      </c>
      <c r="E26" s="135" t="s">
        <v>924</v>
      </c>
      <c r="F26" s="136" t="s">
        <v>89</v>
      </c>
      <c r="G26" s="136" t="s">
        <v>89</v>
      </c>
      <c r="H26" s="136" t="s">
        <v>90</v>
      </c>
      <c r="I26" s="136" t="s">
        <v>90</v>
      </c>
      <c r="J26" s="135" t="s">
        <v>925</v>
      </c>
      <c r="K26" s="136" t="s">
        <v>141</v>
      </c>
      <c r="L26" s="136" t="s">
        <v>90</v>
      </c>
      <c r="M26" s="136" t="s">
        <v>90</v>
      </c>
      <c r="N26" s="135" t="s">
        <v>926</v>
      </c>
      <c r="O26" s="136">
        <v>3</v>
      </c>
      <c r="Q26" s="135">
        <v>40.111730999999999</v>
      </c>
      <c r="R26" s="135">
        <v>-76.710173999999995</v>
      </c>
      <c r="S26" s="136" t="s">
        <v>90</v>
      </c>
      <c r="T26" s="135" t="s">
        <v>927</v>
      </c>
      <c r="U26" s="135" t="s">
        <v>928</v>
      </c>
      <c r="V26" s="135" t="s">
        <v>904</v>
      </c>
    </row>
    <row r="27" spans="1:22" s="135" customFormat="1" ht="86.4" x14ac:dyDescent="0.3">
      <c r="A27" s="135" t="s">
        <v>929</v>
      </c>
      <c r="B27" s="135" t="s">
        <v>86</v>
      </c>
      <c r="C27" s="135" t="s">
        <v>87</v>
      </c>
      <c r="D27" s="135" t="s">
        <v>3</v>
      </c>
      <c r="E27" s="135" t="s">
        <v>930</v>
      </c>
      <c r="F27" s="136" t="s">
        <v>141</v>
      </c>
      <c r="G27" s="136" t="s">
        <v>141</v>
      </c>
      <c r="H27" s="136" t="s">
        <v>147</v>
      </c>
      <c r="I27" s="136" t="s">
        <v>141</v>
      </c>
      <c r="J27" s="135" t="s">
        <v>931</v>
      </c>
      <c r="K27" s="136" t="s">
        <v>147</v>
      </c>
      <c r="L27" s="136" t="s">
        <v>90</v>
      </c>
      <c r="M27" s="136" t="s">
        <v>932</v>
      </c>
      <c r="N27" s="135" t="s">
        <v>129</v>
      </c>
      <c r="O27" s="136">
        <v>1</v>
      </c>
      <c r="Q27" s="135">
        <v>41.244636</v>
      </c>
      <c r="R27" s="148">
        <v>-77.600047000000004</v>
      </c>
      <c r="S27" s="136" t="s">
        <v>933</v>
      </c>
      <c r="T27" s="135" t="s">
        <v>934</v>
      </c>
      <c r="V27" s="135" t="s">
        <v>838</v>
      </c>
    </row>
    <row r="28" spans="1:22" s="135" customFormat="1" ht="86.4" x14ac:dyDescent="0.3">
      <c r="A28" s="135" t="s">
        <v>935</v>
      </c>
      <c r="B28" s="135" t="s">
        <v>936</v>
      </c>
      <c r="C28" s="135" t="s">
        <v>937</v>
      </c>
      <c r="D28" s="135" t="s">
        <v>3</v>
      </c>
      <c r="E28" s="135" t="s">
        <v>938</v>
      </c>
      <c r="F28" s="136" t="s">
        <v>141</v>
      </c>
      <c r="G28" s="136" t="s">
        <v>141</v>
      </c>
      <c r="H28" s="136" t="s">
        <v>147</v>
      </c>
      <c r="I28" s="136" t="s">
        <v>141</v>
      </c>
      <c r="J28" s="135" t="s">
        <v>931</v>
      </c>
      <c r="K28" s="136" t="s">
        <v>147</v>
      </c>
      <c r="L28" s="136" t="s">
        <v>147</v>
      </c>
      <c r="M28" s="136" t="s">
        <v>147</v>
      </c>
      <c r="N28" s="135" t="s">
        <v>939</v>
      </c>
      <c r="O28" s="136">
        <v>1</v>
      </c>
      <c r="Q28" s="135" t="s">
        <v>940</v>
      </c>
      <c r="R28" s="135">
        <v>-78.392276499999994</v>
      </c>
      <c r="S28" s="136" t="s">
        <v>147</v>
      </c>
      <c r="T28" s="135" t="s">
        <v>941</v>
      </c>
      <c r="V28" s="135" t="s">
        <v>838</v>
      </c>
    </row>
    <row r="29" spans="1:22" s="135" customFormat="1" ht="86.4" x14ac:dyDescent="0.3">
      <c r="A29" s="135" t="s">
        <v>942</v>
      </c>
      <c r="B29" s="135" t="s">
        <v>943</v>
      </c>
      <c r="C29" s="135" t="s">
        <v>944</v>
      </c>
      <c r="D29" s="135" t="s">
        <v>3</v>
      </c>
      <c r="E29" s="135" t="s">
        <v>930</v>
      </c>
      <c r="F29" s="136" t="s">
        <v>141</v>
      </c>
      <c r="G29" s="136" t="s">
        <v>141</v>
      </c>
      <c r="H29" s="136" t="s">
        <v>184</v>
      </c>
      <c r="I29" s="136" t="s">
        <v>141</v>
      </c>
      <c r="J29" s="135" t="s">
        <v>931</v>
      </c>
      <c r="K29" s="136" t="s">
        <v>147</v>
      </c>
      <c r="L29" s="136" t="s">
        <v>90</v>
      </c>
      <c r="M29" s="136" t="s">
        <v>90</v>
      </c>
      <c r="N29" s="135" t="s">
        <v>129</v>
      </c>
      <c r="O29" s="136">
        <v>1</v>
      </c>
      <c r="Q29" s="135">
        <v>40.856909999999999</v>
      </c>
      <c r="R29" s="135">
        <v>-77.293700000000001</v>
      </c>
      <c r="S29" s="136" t="s">
        <v>147</v>
      </c>
      <c r="T29" s="135" t="s">
        <v>941</v>
      </c>
      <c r="V29" s="135" t="s">
        <v>838</v>
      </c>
    </row>
    <row r="30" spans="1:22" s="135" customFormat="1" ht="158.4" x14ac:dyDescent="0.3">
      <c r="A30" s="135" t="s">
        <v>945</v>
      </c>
      <c r="B30" s="135" t="s">
        <v>86</v>
      </c>
      <c r="C30" s="135" t="s">
        <v>87</v>
      </c>
      <c r="D30" s="135" t="s">
        <v>3</v>
      </c>
      <c r="E30" s="135" t="s">
        <v>100</v>
      </c>
      <c r="F30" s="136" t="s">
        <v>141</v>
      </c>
      <c r="G30" s="136" t="s">
        <v>141</v>
      </c>
      <c r="H30" s="136" t="s">
        <v>147</v>
      </c>
      <c r="I30" s="136" t="s">
        <v>141</v>
      </c>
      <c r="J30" s="135" t="s">
        <v>946</v>
      </c>
      <c r="K30" s="136" t="s">
        <v>141</v>
      </c>
      <c r="L30" s="136" t="s">
        <v>90</v>
      </c>
      <c r="M30" s="136" t="s">
        <v>90</v>
      </c>
      <c r="N30" s="135" t="s">
        <v>947</v>
      </c>
      <c r="O30" s="136">
        <v>2</v>
      </c>
      <c r="Q30" s="135" t="s">
        <v>948</v>
      </c>
      <c r="R30" s="149" t="s">
        <v>949</v>
      </c>
      <c r="S30" s="136" t="s">
        <v>134</v>
      </c>
      <c r="T30" s="135" t="s">
        <v>950</v>
      </c>
      <c r="U30" s="135" t="s">
        <v>951</v>
      </c>
      <c r="V30" s="135" t="s">
        <v>838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0"/>
  <sheetViews>
    <sheetView zoomScale="85" zoomScaleNormal="85" workbookViewId="0">
      <selection activeCell="C19" sqref="C19"/>
    </sheetView>
  </sheetViews>
  <sheetFormatPr defaultColWidth="11.44140625" defaultRowHeight="14.4" x14ac:dyDescent="0.3"/>
  <cols>
    <col min="1" max="1" width="7.44140625" customWidth="1"/>
    <col min="2" max="2" width="18.44140625" customWidth="1"/>
    <col min="3" max="3" width="10.33203125" customWidth="1"/>
    <col min="4" max="4" width="6.44140625" customWidth="1"/>
    <col min="5" max="5" width="5.109375" customWidth="1"/>
    <col min="6" max="6" width="5" customWidth="1"/>
    <col min="7" max="7" width="14.88671875" customWidth="1"/>
    <col min="8" max="8" width="4" customWidth="1"/>
    <col min="9" max="9" width="7.33203125" customWidth="1"/>
    <col min="10" max="10" width="15" customWidth="1"/>
    <col min="11" max="11" width="10.44140625" customWidth="1"/>
    <col min="257" max="257" width="7.44140625" customWidth="1"/>
    <col min="258" max="258" width="18.44140625" customWidth="1"/>
    <col min="259" max="259" width="10.33203125" customWidth="1"/>
    <col min="260" max="260" width="6.44140625" customWidth="1"/>
    <col min="261" max="261" width="5.109375" customWidth="1"/>
    <col min="262" max="262" width="5" customWidth="1"/>
    <col min="263" max="263" width="14.88671875" customWidth="1"/>
    <col min="264" max="264" width="4" customWidth="1"/>
    <col min="265" max="265" width="7.33203125" customWidth="1"/>
    <col min="266" max="266" width="15" customWidth="1"/>
    <col min="267" max="267" width="47" customWidth="1"/>
    <col min="513" max="513" width="7.44140625" customWidth="1"/>
    <col min="514" max="514" width="18.44140625" customWidth="1"/>
    <col min="515" max="515" width="10.33203125" customWidth="1"/>
    <col min="516" max="516" width="6.44140625" customWidth="1"/>
    <col min="517" max="517" width="5.109375" customWidth="1"/>
    <col min="518" max="518" width="5" customWidth="1"/>
    <col min="519" max="519" width="14.88671875" customWidth="1"/>
    <col min="520" max="520" width="4" customWidth="1"/>
    <col min="521" max="521" width="7.33203125" customWidth="1"/>
    <col min="522" max="522" width="15" customWidth="1"/>
    <col min="523" max="523" width="47" customWidth="1"/>
    <col min="769" max="769" width="7.44140625" customWidth="1"/>
    <col min="770" max="770" width="18.44140625" customWidth="1"/>
    <col min="771" max="771" width="10.33203125" customWidth="1"/>
    <col min="772" max="772" width="6.44140625" customWidth="1"/>
    <col min="773" max="773" width="5.109375" customWidth="1"/>
    <col min="774" max="774" width="5" customWidth="1"/>
    <col min="775" max="775" width="14.88671875" customWidth="1"/>
    <col min="776" max="776" width="4" customWidth="1"/>
    <col min="777" max="777" width="7.33203125" customWidth="1"/>
    <col min="778" max="778" width="15" customWidth="1"/>
    <col min="779" max="779" width="47" customWidth="1"/>
    <col min="1025" max="1025" width="7.44140625" customWidth="1"/>
    <col min="1026" max="1026" width="18.44140625" customWidth="1"/>
    <col min="1027" max="1027" width="10.33203125" customWidth="1"/>
    <col min="1028" max="1028" width="6.44140625" customWidth="1"/>
    <col min="1029" max="1029" width="5.109375" customWidth="1"/>
    <col min="1030" max="1030" width="5" customWidth="1"/>
    <col min="1031" max="1031" width="14.88671875" customWidth="1"/>
    <col min="1032" max="1032" width="4" customWidth="1"/>
    <col min="1033" max="1033" width="7.33203125" customWidth="1"/>
    <col min="1034" max="1034" width="15" customWidth="1"/>
    <col min="1035" max="1035" width="47" customWidth="1"/>
    <col min="1281" max="1281" width="7.44140625" customWidth="1"/>
    <col min="1282" max="1282" width="18.44140625" customWidth="1"/>
    <col min="1283" max="1283" width="10.33203125" customWidth="1"/>
    <col min="1284" max="1284" width="6.44140625" customWidth="1"/>
    <col min="1285" max="1285" width="5.109375" customWidth="1"/>
    <col min="1286" max="1286" width="5" customWidth="1"/>
    <col min="1287" max="1287" width="14.88671875" customWidth="1"/>
    <col min="1288" max="1288" width="4" customWidth="1"/>
    <col min="1289" max="1289" width="7.33203125" customWidth="1"/>
    <col min="1290" max="1290" width="15" customWidth="1"/>
    <col min="1291" max="1291" width="47" customWidth="1"/>
    <col min="1537" max="1537" width="7.44140625" customWidth="1"/>
    <col min="1538" max="1538" width="18.44140625" customWidth="1"/>
    <col min="1539" max="1539" width="10.33203125" customWidth="1"/>
    <col min="1540" max="1540" width="6.44140625" customWidth="1"/>
    <col min="1541" max="1541" width="5.109375" customWidth="1"/>
    <col min="1542" max="1542" width="5" customWidth="1"/>
    <col min="1543" max="1543" width="14.88671875" customWidth="1"/>
    <col min="1544" max="1544" width="4" customWidth="1"/>
    <col min="1545" max="1545" width="7.33203125" customWidth="1"/>
    <col min="1546" max="1546" width="15" customWidth="1"/>
    <col min="1547" max="1547" width="47" customWidth="1"/>
    <col min="1793" max="1793" width="7.44140625" customWidth="1"/>
    <col min="1794" max="1794" width="18.44140625" customWidth="1"/>
    <col min="1795" max="1795" width="10.33203125" customWidth="1"/>
    <col min="1796" max="1796" width="6.44140625" customWidth="1"/>
    <col min="1797" max="1797" width="5.109375" customWidth="1"/>
    <col min="1798" max="1798" width="5" customWidth="1"/>
    <col min="1799" max="1799" width="14.88671875" customWidth="1"/>
    <col min="1800" max="1800" width="4" customWidth="1"/>
    <col min="1801" max="1801" width="7.33203125" customWidth="1"/>
    <col min="1802" max="1802" width="15" customWidth="1"/>
    <col min="1803" max="1803" width="47" customWidth="1"/>
    <col min="2049" max="2049" width="7.44140625" customWidth="1"/>
    <col min="2050" max="2050" width="18.44140625" customWidth="1"/>
    <col min="2051" max="2051" width="10.33203125" customWidth="1"/>
    <col min="2052" max="2052" width="6.44140625" customWidth="1"/>
    <col min="2053" max="2053" width="5.109375" customWidth="1"/>
    <col min="2054" max="2054" width="5" customWidth="1"/>
    <col min="2055" max="2055" width="14.88671875" customWidth="1"/>
    <col min="2056" max="2056" width="4" customWidth="1"/>
    <col min="2057" max="2057" width="7.33203125" customWidth="1"/>
    <col min="2058" max="2058" width="15" customWidth="1"/>
    <col min="2059" max="2059" width="47" customWidth="1"/>
    <col min="2305" max="2305" width="7.44140625" customWidth="1"/>
    <col min="2306" max="2306" width="18.44140625" customWidth="1"/>
    <col min="2307" max="2307" width="10.33203125" customWidth="1"/>
    <col min="2308" max="2308" width="6.44140625" customWidth="1"/>
    <col min="2309" max="2309" width="5.109375" customWidth="1"/>
    <col min="2310" max="2310" width="5" customWidth="1"/>
    <col min="2311" max="2311" width="14.88671875" customWidth="1"/>
    <col min="2312" max="2312" width="4" customWidth="1"/>
    <col min="2313" max="2313" width="7.33203125" customWidth="1"/>
    <col min="2314" max="2314" width="15" customWidth="1"/>
    <col min="2315" max="2315" width="47" customWidth="1"/>
    <col min="2561" max="2561" width="7.44140625" customWidth="1"/>
    <col min="2562" max="2562" width="18.44140625" customWidth="1"/>
    <col min="2563" max="2563" width="10.33203125" customWidth="1"/>
    <col min="2564" max="2564" width="6.44140625" customWidth="1"/>
    <col min="2565" max="2565" width="5.109375" customWidth="1"/>
    <col min="2566" max="2566" width="5" customWidth="1"/>
    <col min="2567" max="2567" width="14.88671875" customWidth="1"/>
    <col min="2568" max="2568" width="4" customWidth="1"/>
    <col min="2569" max="2569" width="7.33203125" customWidth="1"/>
    <col min="2570" max="2570" width="15" customWidth="1"/>
    <col min="2571" max="2571" width="47" customWidth="1"/>
    <col min="2817" max="2817" width="7.44140625" customWidth="1"/>
    <col min="2818" max="2818" width="18.44140625" customWidth="1"/>
    <col min="2819" max="2819" width="10.33203125" customWidth="1"/>
    <col min="2820" max="2820" width="6.44140625" customWidth="1"/>
    <col min="2821" max="2821" width="5.109375" customWidth="1"/>
    <col min="2822" max="2822" width="5" customWidth="1"/>
    <col min="2823" max="2823" width="14.88671875" customWidth="1"/>
    <col min="2824" max="2824" width="4" customWidth="1"/>
    <col min="2825" max="2825" width="7.33203125" customWidth="1"/>
    <col min="2826" max="2826" width="15" customWidth="1"/>
    <col min="2827" max="2827" width="47" customWidth="1"/>
    <col min="3073" max="3073" width="7.44140625" customWidth="1"/>
    <col min="3074" max="3074" width="18.44140625" customWidth="1"/>
    <col min="3075" max="3075" width="10.33203125" customWidth="1"/>
    <col min="3076" max="3076" width="6.44140625" customWidth="1"/>
    <col min="3077" max="3077" width="5.109375" customWidth="1"/>
    <col min="3078" max="3078" width="5" customWidth="1"/>
    <col min="3079" max="3079" width="14.88671875" customWidth="1"/>
    <col min="3080" max="3080" width="4" customWidth="1"/>
    <col min="3081" max="3081" width="7.33203125" customWidth="1"/>
    <col min="3082" max="3082" width="15" customWidth="1"/>
    <col min="3083" max="3083" width="47" customWidth="1"/>
    <col min="3329" max="3329" width="7.44140625" customWidth="1"/>
    <col min="3330" max="3330" width="18.44140625" customWidth="1"/>
    <col min="3331" max="3331" width="10.33203125" customWidth="1"/>
    <col min="3332" max="3332" width="6.44140625" customWidth="1"/>
    <col min="3333" max="3333" width="5.109375" customWidth="1"/>
    <col min="3334" max="3334" width="5" customWidth="1"/>
    <col min="3335" max="3335" width="14.88671875" customWidth="1"/>
    <col min="3336" max="3336" width="4" customWidth="1"/>
    <col min="3337" max="3337" width="7.33203125" customWidth="1"/>
    <col min="3338" max="3338" width="15" customWidth="1"/>
    <col min="3339" max="3339" width="47" customWidth="1"/>
    <col min="3585" max="3585" width="7.44140625" customWidth="1"/>
    <col min="3586" max="3586" width="18.44140625" customWidth="1"/>
    <col min="3587" max="3587" width="10.33203125" customWidth="1"/>
    <col min="3588" max="3588" width="6.44140625" customWidth="1"/>
    <col min="3589" max="3589" width="5.109375" customWidth="1"/>
    <col min="3590" max="3590" width="5" customWidth="1"/>
    <col min="3591" max="3591" width="14.88671875" customWidth="1"/>
    <col min="3592" max="3592" width="4" customWidth="1"/>
    <col min="3593" max="3593" width="7.33203125" customWidth="1"/>
    <col min="3594" max="3594" width="15" customWidth="1"/>
    <col min="3595" max="3595" width="47" customWidth="1"/>
    <col min="3841" max="3841" width="7.44140625" customWidth="1"/>
    <col min="3842" max="3842" width="18.44140625" customWidth="1"/>
    <col min="3843" max="3843" width="10.33203125" customWidth="1"/>
    <col min="3844" max="3844" width="6.44140625" customWidth="1"/>
    <col min="3845" max="3845" width="5.109375" customWidth="1"/>
    <col min="3846" max="3846" width="5" customWidth="1"/>
    <col min="3847" max="3847" width="14.88671875" customWidth="1"/>
    <col min="3848" max="3848" width="4" customWidth="1"/>
    <col min="3849" max="3849" width="7.33203125" customWidth="1"/>
    <col min="3850" max="3850" width="15" customWidth="1"/>
    <col min="3851" max="3851" width="47" customWidth="1"/>
    <col min="4097" max="4097" width="7.44140625" customWidth="1"/>
    <col min="4098" max="4098" width="18.44140625" customWidth="1"/>
    <col min="4099" max="4099" width="10.33203125" customWidth="1"/>
    <col min="4100" max="4100" width="6.44140625" customWidth="1"/>
    <col min="4101" max="4101" width="5.109375" customWidth="1"/>
    <col min="4102" max="4102" width="5" customWidth="1"/>
    <col min="4103" max="4103" width="14.88671875" customWidth="1"/>
    <col min="4104" max="4104" width="4" customWidth="1"/>
    <col min="4105" max="4105" width="7.33203125" customWidth="1"/>
    <col min="4106" max="4106" width="15" customWidth="1"/>
    <col min="4107" max="4107" width="47" customWidth="1"/>
    <col min="4353" max="4353" width="7.44140625" customWidth="1"/>
    <col min="4354" max="4354" width="18.44140625" customWidth="1"/>
    <col min="4355" max="4355" width="10.33203125" customWidth="1"/>
    <col min="4356" max="4356" width="6.44140625" customWidth="1"/>
    <col min="4357" max="4357" width="5.109375" customWidth="1"/>
    <col min="4358" max="4358" width="5" customWidth="1"/>
    <col min="4359" max="4359" width="14.88671875" customWidth="1"/>
    <col min="4360" max="4360" width="4" customWidth="1"/>
    <col min="4361" max="4361" width="7.33203125" customWidth="1"/>
    <col min="4362" max="4362" width="15" customWidth="1"/>
    <col min="4363" max="4363" width="47" customWidth="1"/>
    <col min="4609" max="4609" width="7.44140625" customWidth="1"/>
    <col min="4610" max="4610" width="18.44140625" customWidth="1"/>
    <col min="4611" max="4611" width="10.33203125" customWidth="1"/>
    <col min="4612" max="4612" width="6.44140625" customWidth="1"/>
    <col min="4613" max="4613" width="5.109375" customWidth="1"/>
    <col min="4614" max="4614" width="5" customWidth="1"/>
    <col min="4615" max="4615" width="14.88671875" customWidth="1"/>
    <col min="4616" max="4616" width="4" customWidth="1"/>
    <col min="4617" max="4617" width="7.33203125" customWidth="1"/>
    <col min="4618" max="4618" width="15" customWidth="1"/>
    <col min="4619" max="4619" width="47" customWidth="1"/>
    <col min="4865" max="4865" width="7.44140625" customWidth="1"/>
    <col min="4866" max="4866" width="18.44140625" customWidth="1"/>
    <col min="4867" max="4867" width="10.33203125" customWidth="1"/>
    <col min="4868" max="4868" width="6.44140625" customWidth="1"/>
    <col min="4869" max="4869" width="5.109375" customWidth="1"/>
    <col min="4870" max="4870" width="5" customWidth="1"/>
    <col min="4871" max="4871" width="14.88671875" customWidth="1"/>
    <col min="4872" max="4872" width="4" customWidth="1"/>
    <col min="4873" max="4873" width="7.33203125" customWidth="1"/>
    <col min="4874" max="4874" width="15" customWidth="1"/>
    <col min="4875" max="4875" width="47" customWidth="1"/>
    <col min="5121" max="5121" width="7.44140625" customWidth="1"/>
    <col min="5122" max="5122" width="18.44140625" customWidth="1"/>
    <col min="5123" max="5123" width="10.33203125" customWidth="1"/>
    <col min="5124" max="5124" width="6.44140625" customWidth="1"/>
    <col min="5125" max="5125" width="5.109375" customWidth="1"/>
    <col min="5126" max="5126" width="5" customWidth="1"/>
    <col min="5127" max="5127" width="14.88671875" customWidth="1"/>
    <col min="5128" max="5128" width="4" customWidth="1"/>
    <col min="5129" max="5129" width="7.33203125" customWidth="1"/>
    <col min="5130" max="5130" width="15" customWidth="1"/>
    <col min="5131" max="5131" width="47" customWidth="1"/>
    <col min="5377" max="5377" width="7.44140625" customWidth="1"/>
    <col min="5378" max="5378" width="18.44140625" customWidth="1"/>
    <col min="5379" max="5379" width="10.33203125" customWidth="1"/>
    <col min="5380" max="5380" width="6.44140625" customWidth="1"/>
    <col min="5381" max="5381" width="5.109375" customWidth="1"/>
    <col min="5382" max="5382" width="5" customWidth="1"/>
    <col min="5383" max="5383" width="14.88671875" customWidth="1"/>
    <col min="5384" max="5384" width="4" customWidth="1"/>
    <col min="5385" max="5385" width="7.33203125" customWidth="1"/>
    <col min="5386" max="5386" width="15" customWidth="1"/>
    <col min="5387" max="5387" width="47" customWidth="1"/>
    <col min="5633" max="5633" width="7.44140625" customWidth="1"/>
    <col min="5634" max="5634" width="18.44140625" customWidth="1"/>
    <col min="5635" max="5635" width="10.33203125" customWidth="1"/>
    <col min="5636" max="5636" width="6.44140625" customWidth="1"/>
    <col min="5637" max="5637" width="5.109375" customWidth="1"/>
    <col min="5638" max="5638" width="5" customWidth="1"/>
    <col min="5639" max="5639" width="14.88671875" customWidth="1"/>
    <col min="5640" max="5640" width="4" customWidth="1"/>
    <col min="5641" max="5641" width="7.33203125" customWidth="1"/>
    <col min="5642" max="5642" width="15" customWidth="1"/>
    <col min="5643" max="5643" width="47" customWidth="1"/>
    <col min="5889" max="5889" width="7.44140625" customWidth="1"/>
    <col min="5890" max="5890" width="18.44140625" customWidth="1"/>
    <col min="5891" max="5891" width="10.33203125" customWidth="1"/>
    <col min="5892" max="5892" width="6.44140625" customWidth="1"/>
    <col min="5893" max="5893" width="5.109375" customWidth="1"/>
    <col min="5894" max="5894" width="5" customWidth="1"/>
    <col min="5895" max="5895" width="14.88671875" customWidth="1"/>
    <col min="5896" max="5896" width="4" customWidth="1"/>
    <col min="5897" max="5897" width="7.33203125" customWidth="1"/>
    <col min="5898" max="5898" width="15" customWidth="1"/>
    <col min="5899" max="5899" width="47" customWidth="1"/>
    <col min="6145" max="6145" width="7.44140625" customWidth="1"/>
    <col min="6146" max="6146" width="18.44140625" customWidth="1"/>
    <col min="6147" max="6147" width="10.33203125" customWidth="1"/>
    <col min="6148" max="6148" width="6.44140625" customWidth="1"/>
    <col min="6149" max="6149" width="5.109375" customWidth="1"/>
    <col min="6150" max="6150" width="5" customWidth="1"/>
    <col min="6151" max="6151" width="14.88671875" customWidth="1"/>
    <col min="6152" max="6152" width="4" customWidth="1"/>
    <col min="6153" max="6153" width="7.33203125" customWidth="1"/>
    <col min="6154" max="6154" width="15" customWidth="1"/>
    <col min="6155" max="6155" width="47" customWidth="1"/>
    <col min="6401" max="6401" width="7.44140625" customWidth="1"/>
    <col min="6402" max="6402" width="18.44140625" customWidth="1"/>
    <col min="6403" max="6403" width="10.33203125" customWidth="1"/>
    <col min="6404" max="6404" width="6.44140625" customWidth="1"/>
    <col min="6405" max="6405" width="5.109375" customWidth="1"/>
    <col min="6406" max="6406" width="5" customWidth="1"/>
    <col min="6407" max="6407" width="14.88671875" customWidth="1"/>
    <col min="6408" max="6408" width="4" customWidth="1"/>
    <col min="6409" max="6409" width="7.33203125" customWidth="1"/>
    <col min="6410" max="6410" width="15" customWidth="1"/>
    <col min="6411" max="6411" width="47" customWidth="1"/>
    <col min="6657" max="6657" width="7.44140625" customWidth="1"/>
    <col min="6658" max="6658" width="18.44140625" customWidth="1"/>
    <col min="6659" max="6659" width="10.33203125" customWidth="1"/>
    <col min="6660" max="6660" width="6.44140625" customWidth="1"/>
    <col min="6661" max="6661" width="5.109375" customWidth="1"/>
    <col min="6662" max="6662" width="5" customWidth="1"/>
    <col min="6663" max="6663" width="14.88671875" customWidth="1"/>
    <col min="6664" max="6664" width="4" customWidth="1"/>
    <col min="6665" max="6665" width="7.33203125" customWidth="1"/>
    <col min="6666" max="6666" width="15" customWidth="1"/>
    <col min="6667" max="6667" width="47" customWidth="1"/>
    <col min="6913" max="6913" width="7.44140625" customWidth="1"/>
    <col min="6914" max="6914" width="18.44140625" customWidth="1"/>
    <col min="6915" max="6915" width="10.33203125" customWidth="1"/>
    <col min="6916" max="6916" width="6.44140625" customWidth="1"/>
    <col min="6917" max="6917" width="5.109375" customWidth="1"/>
    <col min="6918" max="6918" width="5" customWidth="1"/>
    <col min="6919" max="6919" width="14.88671875" customWidth="1"/>
    <col min="6920" max="6920" width="4" customWidth="1"/>
    <col min="6921" max="6921" width="7.33203125" customWidth="1"/>
    <col min="6922" max="6922" width="15" customWidth="1"/>
    <col min="6923" max="6923" width="47" customWidth="1"/>
    <col min="7169" max="7169" width="7.44140625" customWidth="1"/>
    <col min="7170" max="7170" width="18.44140625" customWidth="1"/>
    <col min="7171" max="7171" width="10.33203125" customWidth="1"/>
    <col min="7172" max="7172" width="6.44140625" customWidth="1"/>
    <col min="7173" max="7173" width="5.109375" customWidth="1"/>
    <col min="7174" max="7174" width="5" customWidth="1"/>
    <col min="7175" max="7175" width="14.88671875" customWidth="1"/>
    <col min="7176" max="7176" width="4" customWidth="1"/>
    <col min="7177" max="7177" width="7.33203125" customWidth="1"/>
    <col min="7178" max="7178" width="15" customWidth="1"/>
    <col min="7179" max="7179" width="47" customWidth="1"/>
    <col min="7425" max="7425" width="7.44140625" customWidth="1"/>
    <col min="7426" max="7426" width="18.44140625" customWidth="1"/>
    <col min="7427" max="7427" width="10.33203125" customWidth="1"/>
    <col min="7428" max="7428" width="6.44140625" customWidth="1"/>
    <col min="7429" max="7429" width="5.109375" customWidth="1"/>
    <col min="7430" max="7430" width="5" customWidth="1"/>
    <col min="7431" max="7431" width="14.88671875" customWidth="1"/>
    <col min="7432" max="7432" width="4" customWidth="1"/>
    <col min="7433" max="7433" width="7.33203125" customWidth="1"/>
    <col min="7434" max="7434" width="15" customWidth="1"/>
    <col min="7435" max="7435" width="47" customWidth="1"/>
    <col min="7681" max="7681" width="7.44140625" customWidth="1"/>
    <col min="7682" max="7682" width="18.44140625" customWidth="1"/>
    <col min="7683" max="7683" width="10.33203125" customWidth="1"/>
    <col min="7684" max="7684" width="6.44140625" customWidth="1"/>
    <col min="7685" max="7685" width="5.109375" customWidth="1"/>
    <col min="7686" max="7686" width="5" customWidth="1"/>
    <col min="7687" max="7687" width="14.88671875" customWidth="1"/>
    <col min="7688" max="7688" width="4" customWidth="1"/>
    <col min="7689" max="7689" width="7.33203125" customWidth="1"/>
    <col min="7690" max="7690" width="15" customWidth="1"/>
    <col min="7691" max="7691" width="47" customWidth="1"/>
    <col min="7937" max="7937" width="7.44140625" customWidth="1"/>
    <col min="7938" max="7938" width="18.44140625" customWidth="1"/>
    <col min="7939" max="7939" width="10.33203125" customWidth="1"/>
    <col min="7940" max="7940" width="6.44140625" customWidth="1"/>
    <col min="7941" max="7941" width="5.109375" customWidth="1"/>
    <col min="7942" max="7942" width="5" customWidth="1"/>
    <col min="7943" max="7943" width="14.88671875" customWidth="1"/>
    <col min="7944" max="7944" width="4" customWidth="1"/>
    <col min="7945" max="7945" width="7.33203125" customWidth="1"/>
    <col min="7946" max="7946" width="15" customWidth="1"/>
    <col min="7947" max="7947" width="47" customWidth="1"/>
    <col min="8193" max="8193" width="7.44140625" customWidth="1"/>
    <col min="8194" max="8194" width="18.44140625" customWidth="1"/>
    <col min="8195" max="8195" width="10.33203125" customWidth="1"/>
    <col min="8196" max="8196" width="6.44140625" customWidth="1"/>
    <col min="8197" max="8197" width="5.109375" customWidth="1"/>
    <col min="8198" max="8198" width="5" customWidth="1"/>
    <col min="8199" max="8199" width="14.88671875" customWidth="1"/>
    <col min="8200" max="8200" width="4" customWidth="1"/>
    <col min="8201" max="8201" width="7.33203125" customWidth="1"/>
    <col min="8202" max="8202" width="15" customWidth="1"/>
    <col min="8203" max="8203" width="47" customWidth="1"/>
    <col min="8449" max="8449" width="7.44140625" customWidth="1"/>
    <col min="8450" max="8450" width="18.44140625" customWidth="1"/>
    <col min="8451" max="8451" width="10.33203125" customWidth="1"/>
    <col min="8452" max="8452" width="6.44140625" customWidth="1"/>
    <col min="8453" max="8453" width="5.109375" customWidth="1"/>
    <col min="8454" max="8454" width="5" customWidth="1"/>
    <col min="8455" max="8455" width="14.88671875" customWidth="1"/>
    <col min="8456" max="8456" width="4" customWidth="1"/>
    <col min="8457" max="8457" width="7.33203125" customWidth="1"/>
    <col min="8458" max="8458" width="15" customWidth="1"/>
    <col min="8459" max="8459" width="47" customWidth="1"/>
    <col min="8705" max="8705" width="7.44140625" customWidth="1"/>
    <col min="8706" max="8706" width="18.44140625" customWidth="1"/>
    <col min="8707" max="8707" width="10.33203125" customWidth="1"/>
    <col min="8708" max="8708" width="6.44140625" customWidth="1"/>
    <col min="8709" max="8709" width="5.109375" customWidth="1"/>
    <col min="8710" max="8710" width="5" customWidth="1"/>
    <col min="8711" max="8711" width="14.88671875" customWidth="1"/>
    <col min="8712" max="8712" width="4" customWidth="1"/>
    <col min="8713" max="8713" width="7.33203125" customWidth="1"/>
    <col min="8714" max="8714" width="15" customWidth="1"/>
    <col min="8715" max="8715" width="47" customWidth="1"/>
    <col min="8961" max="8961" width="7.44140625" customWidth="1"/>
    <col min="8962" max="8962" width="18.44140625" customWidth="1"/>
    <col min="8963" max="8963" width="10.33203125" customWidth="1"/>
    <col min="8964" max="8964" width="6.44140625" customWidth="1"/>
    <col min="8965" max="8965" width="5.109375" customWidth="1"/>
    <col min="8966" max="8966" width="5" customWidth="1"/>
    <col min="8967" max="8967" width="14.88671875" customWidth="1"/>
    <col min="8968" max="8968" width="4" customWidth="1"/>
    <col min="8969" max="8969" width="7.33203125" customWidth="1"/>
    <col min="8970" max="8970" width="15" customWidth="1"/>
    <col min="8971" max="8971" width="47" customWidth="1"/>
    <col min="9217" max="9217" width="7.44140625" customWidth="1"/>
    <col min="9218" max="9218" width="18.44140625" customWidth="1"/>
    <col min="9219" max="9219" width="10.33203125" customWidth="1"/>
    <col min="9220" max="9220" width="6.44140625" customWidth="1"/>
    <col min="9221" max="9221" width="5.109375" customWidth="1"/>
    <col min="9222" max="9222" width="5" customWidth="1"/>
    <col min="9223" max="9223" width="14.88671875" customWidth="1"/>
    <col min="9224" max="9224" width="4" customWidth="1"/>
    <col min="9225" max="9225" width="7.33203125" customWidth="1"/>
    <col min="9226" max="9226" width="15" customWidth="1"/>
    <col min="9227" max="9227" width="47" customWidth="1"/>
    <col min="9473" max="9473" width="7.44140625" customWidth="1"/>
    <col min="9474" max="9474" width="18.44140625" customWidth="1"/>
    <col min="9475" max="9475" width="10.33203125" customWidth="1"/>
    <col min="9476" max="9476" width="6.44140625" customWidth="1"/>
    <col min="9477" max="9477" width="5.109375" customWidth="1"/>
    <col min="9478" max="9478" width="5" customWidth="1"/>
    <col min="9479" max="9479" width="14.88671875" customWidth="1"/>
    <col min="9480" max="9480" width="4" customWidth="1"/>
    <col min="9481" max="9481" width="7.33203125" customWidth="1"/>
    <col min="9482" max="9482" width="15" customWidth="1"/>
    <col min="9483" max="9483" width="47" customWidth="1"/>
    <col min="9729" max="9729" width="7.44140625" customWidth="1"/>
    <col min="9730" max="9730" width="18.44140625" customWidth="1"/>
    <col min="9731" max="9731" width="10.33203125" customWidth="1"/>
    <col min="9732" max="9732" width="6.44140625" customWidth="1"/>
    <col min="9733" max="9733" width="5.109375" customWidth="1"/>
    <col min="9734" max="9734" width="5" customWidth="1"/>
    <col min="9735" max="9735" width="14.88671875" customWidth="1"/>
    <col min="9736" max="9736" width="4" customWidth="1"/>
    <col min="9737" max="9737" width="7.33203125" customWidth="1"/>
    <col min="9738" max="9738" width="15" customWidth="1"/>
    <col min="9739" max="9739" width="47" customWidth="1"/>
    <col min="9985" max="9985" width="7.44140625" customWidth="1"/>
    <col min="9986" max="9986" width="18.44140625" customWidth="1"/>
    <col min="9987" max="9987" width="10.33203125" customWidth="1"/>
    <col min="9988" max="9988" width="6.44140625" customWidth="1"/>
    <col min="9989" max="9989" width="5.109375" customWidth="1"/>
    <col min="9990" max="9990" width="5" customWidth="1"/>
    <col min="9991" max="9991" width="14.88671875" customWidth="1"/>
    <col min="9992" max="9992" width="4" customWidth="1"/>
    <col min="9993" max="9993" width="7.33203125" customWidth="1"/>
    <col min="9994" max="9994" width="15" customWidth="1"/>
    <col min="9995" max="9995" width="47" customWidth="1"/>
    <col min="10241" max="10241" width="7.44140625" customWidth="1"/>
    <col min="10242" max="10242" width="18.44140625" customWidth="1"/>
    <col min="10243" max="10243" width="10.33203125" customWidth="1"/>
    <col min="10244" max="10244" width="6.44140625" customWidth="1"/>
    <col min="10245" max="10245" width="5.109375" customWidth="1"/>
    <col min="10246" max="10246" width="5" customWidth="1"/>
    <col min="10247" max="10247" width="14.88671875" customWidth="1"/>
    <col min="10248" max="10248" width="4" customWidth="1"/>
    <col min="10249" max="10249" width="7.33203125" customWidth="1"/>
    <col min="10250" max="10250" width="15" customWidth="1"/>
    <col min="10251" max="10251" width="47" customWidth="1"/>
    <col min="10497" max="10497" width="7.44140625" customWidth="1"/>
    <col min="10498" max="10498" width="18.44140625" customWidth="1"/>
    <col min="10499" max="10499" width="10.33203125" customWidth="1"/>
    <col min="10500" max="10500" width="6.44140625" customWidth="1"/>
    <col min="10501" max="10501" width="5.109375" customWidth="1"/>
    <col min="10502" max="10502" width="5" customWidth="1"/>
    <col min="10503" max="10503" width="14.88671875" customWidth="1"/>
    <col min="10504" max="10504" width="4" customWidth="1"/>
    <col min="10505" max="10505" width="7.33203125" customWidth="1"/>
    <col min="10506" max="10506" width="15" customWidth="1"/>
    <col min="10507" max="10507" width="47" customWidth="1"/>
    <col min="10753" max="10753" width="7.44140625" customWidth="1"/>
    <col min="10754" max="10754" width="18.44140625" customWidth="1"/>
    <col min="10755" max="10755" width="10.33203125" customWidth="1"/>
    <col min="10756" max="10756" width="6.44140625" customWidth="1"/>
    <col min="10757" max="10757" width="5.109375" customWidth="1"/>
    <col min="10758" max="10758" width="5" customWidth="1"/>
    <col min="10759" max="10759" width="14.88671875" customWidth="1"/>
    <col min="10760" max="10760" width="4" customWidth="1"/>
    <col min="10761" max="10761" width="7.33203125" customWidth="1"/>
    <col min="10762" max="10762" width="15" customWidth="1"/>
    <col min="10763" max="10763" width="47" customWidth="1"/>
    <col min="11009" max="11009" width="7.44140625" customWidth="1"/>
    <col min="11010" max="11010" width="18.44140625" customWidth="1"/>
    <col min="11011" max="11011" width="10.33203125" customWidth="1"/>
    <col min="11012" max="11012" width="6.44140625" customWidth="1"/>
    <col min="11013" max="11013" width="5.109375" customWidth="1"/>
    <col min="11014" max="11014" width="5" customWidth="1"/>
    <col min="11015" max="11015" width="14.88671875" customWidth="1"/>
    <col min="11016" max="11016" width="4" customWidth="1"/>
    <col min="11017" max="11017" width="7.33203125" customWidth="1"/>
    <col min="11018" max="11018" width="15" customWidth="1"/>
    <col min="11019" max="11019" width="47" customWidth="1"/>
    <col min="11265" max="11265" width="7.44140625" customWidth="1"/>
    <col min="11266" max="11266" width="18.44140625" customWidth="1"/>
    <col min="11267" max="11267" width="10.33203125" customWidth="1"/>
    <col min="11268" max="11268" width="6.44140625" customWidth="1"/>
    <col min="11269" max="11269" width="5.109375" customWidth="1"/>
    <col min="11270" max="11270" width="5" customWidth="1"/>
    <col min="11271" max="11271" width="14.88671875" customWidth="1"/>
    <col min="11272" max="11272" width="4" customWidth="1"/>
    <col min="11273" max="11273" width="7.33203125" customWidth="1"/>
    <col min="11274" max="11274" width="15" customWidth="1"/>
    <col min="11275" max="11275" width="47" customWidth="1"/>
    <col min="11521" max="11521" width="7.44140625" customWidth="1"/>
    <col min="11522" max="11522" width="18.44140625" customWidth="1"/>
    <col min="11523" max="11523" width="10.33203125" customWidth="1"/>
    <col min="11524" max="11524" width="6.44140625" customWidth="1"/>
    <col min="11525" max="11525" width="5.109375" customWidth="1"/>
    <col min="11526" max="11526" width="5" customWidth="1"/>
    <col min="11527" max="11527" width="14.88671875" customWidth="1"/>
    <col min="11528" max="11528" width="4" customWidth="1"/>
    <col min="11529" max="11529" width="7.33203125" customWidth="1"/>
    <col min="11530" max="11530" width="15" customWidth="1"/>
    <col min="11531" max="11531" width="47" customWidth="1"/>
    <col min="11777" max="11777" width="7.44140625" customWidth="1"/>
    <col min="11778" max="11778" width="18.44140625" customWidth="1"/>
    <col min="11779" max="11779" width="10.33203125" customWidth="1"/>
    <col min="11780" max="11780" width="6.44140625" customWidth="1"/>
    <col min="11781" max="11781" width="5.109375" customWidth="1"/>
    <col min="11782" max="11782" width="5" customWidth="1"/>
    <col min="11783" max="11783" width="14.88671875" customWidth="1"/>
    <col min="11784" max="11784" width="4" customWidth="1"/>
    <col min="11785" max="11785" width="7.33203125" customWidth="1"/>
    <col min="11786" max="11786" width="15" customWidth="1"/>
    <col min="11787" max="11787" width="47" customWidth="1"/>
    <col min="12033" max="12033" width="7.44140625" customWidth="1"/>
    <col min="12034" max="12034" width="18.44140625" customWidth="1"/>
    <col min="12035" max="12035" width="10.33203125" customWidth="1"/>
    <col min="12036" max="12036" width="6.44140625" customWidth="1"/>
    <col min="12037" max="12037" width="5.109375" customWidth="1"/>
    <col min="12038" max="12038" width="5" customWidth="1"/>
    <col min="12039" max="12039" width="14.88671875" customWidth="1"/>
    <col min="12040" max="12040" width="4" customWidth="1"/>
    <col min="12041" max="12041" width="7.33203125" customWidth="1"/>
    <col min="12042" max="12042" width="15" customWidth="1"/>
    <col min="12043" max="12043" width="47" customWidth="1"/>
    <col min="12289" max="12289" width="7.44140625" customWidth="1"/>
    <col min="12290" max="12290" width="18.44140625" customWidth="1"/>
    <col min="12291" max="12291" width="10.33203125" customWidth="1"/>
    <col min="12292" max="12292" width="6.44140625" customWidth="1"/>
    <col min="12293" max="12293" width="5.109375" customWidth="1"/>
    <col min="12294" max="12294" width="5" customWidth="1"/>
    <col min="12295" max="12295" width="14.88671875" customWidth="1"/>
    <col min="12296" max="12296" width="4" customWidth="1"/>
    <col min="12297" max="12297" width="7.33203125" customWidth="1"/>
    <col min="12298" max="12298" width="15" customWidth="1"/>
    <col min="12299" max="12299" width="47" customWidth="1"/>
    <col min="12545" max="12545" width="7.44140625" customWidth="1"/>
    <col min="12546" max="12546" width="18.44140625" customWidth="1"/>
    <col min="12547" max="12547" width="10.33203125" customWidth="1"/>
    <col min="12548" max="12548" width="6.44140625" customWidth="1"/>
    <col min="12549" max="12549" width="5.109375" customWidth="1"/>
    <col min="12550" max="12550" width="5" customWidth="1"/>
    <col min="12551" max="12551" width="14.88671875" customWidth="1"/>
    <col min="12552" max="12552" width="4" customWidth="1"/>
    <col min="12553" max="12553" width="7.33203125" customWidth="1"/>
    <col min="12554" max="12554" width="15" customWidth="1"/>
    <col min="12555" max="12555" width="47" customWidth="1"/>
    <col min="12801" max="12801" width="7.44140625" customWidth="1"/>
    <col min="12802" max="12802" width="18.44140625" customWidth="1"/>
    <col min="12803" max="12803" width="10.33203125" customWidth="1"/>
    <col min="12804" max="12804" width="6.44140625" customWidth="1"/>
    <col min="12805" max="12805" width="5.109375" customWidth="1"/>
    <col min="12806" max="12806" width="5" customWidth="1"/>
    <col min="12807" max="12807" width="14.88671875" customWidth="1"/>
    <col min="12808" max="12808" width="4" customWidth="1"/>
    <col min="12809" max="12809" width="7.33203125" customWidth="1"/>
    <col min="12810" max="12810" width="15" customWidth="1"/>
    <col min="12811" max="12811" width="47" customWidth="1"/>
    <col min="13057" max="13057" width="7.44140625" customWidth="1"/>
    <col min="13058" max="13058" width="18.44140625" customWidth="1"/>
    <col min="13059" max="13059" width="10.33203125" customWidth="1"/>
    <col min="13060" max="13060" width="6.44140625" customWidth="1"/>
    <col min="13061" max="13061" width="5.109375" customWidth="1"/>
    <col min="13062" max="13062" width="5" customWidth="1"/>
    <col min="13063" max="13063" width="14.88671875" customWidth="1"/>
    <col min="13064" max="13064" width="4" customWidth="1"/>
    <col min="13065" max="13065" width="7.33203125" customWidth="1"/>
    <col min="13066" max="13066" width="15" customWidth="1"/>
    <col min="13067" max="13067" width="47" customWidth="1"/>
    <col min="13313" max="13313" width="7.44140625" customWidth="1"/>
    <col min="13314" max="13314" width="18.44140625" customWidth="1"/>
    <col min="13315" max="13315" width="10.33203125" customWidth="1"/>
    <col min="13316" max="13316" width="6.44140625" customWidth="1"/>
    <col min="13317" max="13317" width="5.109375" customWidth="1"/>
    <col min="13318" max="13318" width="5" customWidth="1"/>
    <col min="13319" max="13319" width="14.88671875" customWidth="1"/>
    <col min="13320" max="13320" width="4" customWidth="1"/>
    <col min="13321" max="13321" width="7.33203125" customWidth="1"/>
    <col min="13322" max="13322" width="15" customWidth="1"/>
    <col min="13323" max="13323" width="47" customWidth="1"/>
    <col min="13569" max="13569" width="7.44140625" customWidth="1"/>
    <col min="13570" max="13570" width="18.44140625" customWidth="1"/>
    <col min="13571" max="13571" width="10.33203125" customWidth="1"/>
    <col min="13572" max="13572" width="6.44140625" customWidth="1"/>
    <col min="13573" max="13573" width="5.109375" customWidth="1"/>
    <col min="13574" max="13574" width="5" customWidth="1"/>
    <col min="13575" max="13575" width="14.88671875" customWidth="1"/>
    <col min="13576" max="13576" width="4" customWidth="1"/>
    <col min="13577" max="13577" width="7.33203125" customWidth="1"/>
    <col min="13578" max="13578" width="15" customWidth="1"/>
    <col min="13579" max="13579" width="47" customWidth="1"/>
    <col min="13825" max="13825" width="7.44140625" customWidth="1"/>
    <col min="13826" max="13826" width="18.44140625" customWidth="1"/>
    <col min="13827" max="13827" width="10.33203125" customWidth="1"/>
    <col min="13828" max="13828" width="6.44140625" customWidth="1"/>
    <col min="13829" max="13829" width="5.109375" customWidth="1"/>
    <col min="13830" max="13830" width="5" customWidth="1"/>
    <col min="13831" max="13831" width="14.88671875" customWidth="1"/>
    <col min="13832" max="13832" width="4" customWidth="1"/>
    <col min="13833" max="13833" width="7.33203125" customWidth="1"/>
    <col min="13834" max="13834" width="15" customWidth="1"/>
    <col min="13835" max="13835" width="47" customWidth="1"/>
    <col min="14081" max="14081" width="7.44140625" customWidth="1"/>
    <col min="14082" max="14082" width="18.44140625" customWidth="1"/>
    <col min="14083" max="14083" width="10.33203125" customWidth="1"/>
    <col min="14084" max="14084" width="6.44140625" customWidth="1"/>
    <col min="14085" max="14085" width="5.109375" customWidth="1"/>
    <col min="14086" max="14086" width="5" customWidth="1"/>
    <col min="14087" max="14087" width="14.88671875" customWidth="1"/>
    <col min="14088" max="14088" width="4" customWidth="1"/>
    <col min="14089" max="14089" width="7.33203125" customWidth="1"/>
    <col min="14090" max="14090" width="15" customWidth="1"/>
    <col min="14091" max="14091" width="47" customWidth="1"/>
    <col min="14337" max="14337" width="7.44140625" customWidth="1"/>
    <col min="14338" max="14338" width="18.44140625" customWidth="1"/>
    <col min="14339" max="14339" width="10.33203125" customWidth="1"/>
    <col min="14340" max="14340" width="6.44140625" customWidth="1"/>
    <col min="14341" max="14341" width="5.109375" customWidth="1"/>
    <col min="14342" max="14342" width="5" customWidth="1"/>
    <col min="14343" max="14343" width="14.88671875" customWidth="1"/>
    <col min="14344" max="14344" width="4" customWidth="1"/>
    <col min="14345" max="14345" width="7.33203125" customWidth="1"/>
    <col min="14346" max="14346" width="15" customWidth="1"/>
    <col min="14347" max="14347" width="47" customWidth="1"/>
    <col min="14593" max="14593" width="7.44140625" customWidth="1"/>
    <col min="14594" max="14594" width="18.44140625" customWidth="1"/>
    <col min="14595" max="14595" width="10.33203125" customWidth="1"/>
    <col min="14596" max="14596" width="6.44140625" customWidth="1"/>
    <col min="14597" max="14597" width="5.109375" customWidth="1"/>
    <col min="14598" max="14598" width="5" customWidth="1"/>
    <col min="14599" max="14599" width="14.88671875" customWidth="1"/>
    <col min="14600" max="14600" width="4" customWidth="1"/>
    <col min="14601" max="14601" width="7.33203125" customWidth="1"/>
    <col min="14602" max="14602" width="15" customWidth="1"/>
    <col min="14603" max="14603" width="47" customWidth="1"/>
    <col min="14849" max="14849" width="7.44140625" customWidth="1"/>
    <col min="14850" max="14850" width="18.44140625" customWidth="1"/>
    <col min="14851" max="14851" width="10.33203125" customWidth="1"/>
    <col min="14852" max="14852" width="6.44140625" customWidth="1"/>
    <col min="14853" max="14853" width="5.109375" customWidth="1"/>
    <col min="14854" max="14854" width="5" customWidth="1"/>
    <col min="14855" max="14855" width="14.88671875" customWidth="1"/>
    <col min="14856" max="14856" width="4" customWidth="1"/>
    <col min="14857" max="14857" width="7.33203125" customWidth="1"/>
    <col min="14858" max="14858" width="15" customWidth="1"/>
    <col min="14859" max="14859" width="47" customWidth="1"/>
    <col min="15105" max="15105" width="7.44140625" customWidth="1"/>
    <col min="15106" max="15106" width="18.44140625" customWidth="1"/>
    <col min="15107" max="15107" width="10.33203125" customWidth="1"/>
    <col min="15108" max="15108" width="6.44140625" customWidth="1"/>
    <col min="15109" max="15109" width="5.109375" customWidth="1"/>
    <col min="15110" max="15110" width="5" customWidth="1"/>
    <col min="15111" max="15111" width="14.88671875" customWidth="1"/>
    <col min="15112" max="15112" width="4" customWidth="1"/>
    <col min="15113" max="15113" width="7.33203125" customWidth="1"/>
    <col min="15114" max="15114" width="15" customWidth="1"/>
    <col min="15115" max="15115" width="47" customWidth="1"/>
    <col min="15361" max="15361" width="7.44140625" customWidth="1"/>
    <col min="15362" max="15362" width="18.44140625" customWidth="1"/>
    <col min="15363" max="15363" width="10.33203125" customWidth="1"/>
    <col min="15364" max="15364" width="6.44140625" customWidth="1"/>
    <col min="15365" max="15365" width="5.109375" customWidth="1"/>
    <col min="15366" max="15366" width="5" customWidth="1"/>
    <col min="15367" max="15367" width="14.88671875" customWidth="1"/>
    <col min="15368" max="15368" width="4" customWidth="1"/>
    <col min="15369" max="15369" width="7.33203125" customWidth="1"/>
    <col min="15370" max="15370" width="15" customWidth="1"/>
    <col min="15371" max="15371" width="47" customWidth="1"/>
    <col min="15617" max="15617" width="7.44140625" customWidth="1"/>
    <col min="15618" max="15618" width="18.44140625" customWidth="1"/>
    <col min="15619" max="15619" width="10.33203125" customWidth="1"/>
    <col min="15620" max="15620" width="6.44140625" customWidth="1"/>
    <col min="15621" max="15621" width="5.109375" customWidth="1"/>
    <col min="15622" max="15622" width="5" customWidth="1"/>
    <col min="15623" max="15623" width="14.88671875" customWidth="1"/>
    <col min="15624" max="15624" width="4" customWidth="1"/>
    <col min="15625" max="15625" width="7.33203125" customWidth="1"/>
    <col min="15626" max="15626" width="15" customWidth="1"/>
    <col min="15627" max="15627" width="47" customWidth="1"/>
    <col min="15873" max="15873" width="7.44140625" customWidth="1"/>
    <col min="15874" max="15874" width="18.44140625" customWidth="1"/>
    <col min="15875" max="15875" width="10.33203125" customWidth="1"/>
    <col min="15876" max="15876" width="6.44140625" customWidth="1"/>
    <col min="15877" max="15877" width="5.109375" customWidth="1"/>
    <col min="15878" max="15878" width="5" customWidth="1"/>
    <col min="15879" max="15879" width="14.88671875" customWidth="1"/>
    <col min="15880" max="15880" width="4" customWidth="1"/>
    <col min="15881" max="15881" width="7.33203125" customWidth="1"/>
    <col min="15882" max="15882" width="15" customWidth="1"/>
    <col min="15883" max="15883" width="47" customWidth="1"/>
    <col min="16129" max="16129" width="7.44140625" customWidth="1"/>
    <col min="16130" max="16130" width="18.44140625" customWidth="1"/>
    <col min="16131" max="16131" width="10.33203125" customWidth="1"/>
    <col min="16132" max="16132" width="6.44140625" customWidth="1"/>
    <col min="16133" max="16133" width="5.109375" customWidth="1"/>
    <col min="16134" max="16134" width="5" customWidth="1"/>
    <col min="16135" max="16135" width="14.88671875" customWidth="1"/>
    <col min="16136" max="16136" width="4" customWidth="1"/>
    <col min="16137" max="16137" width="7.33203125" customWidth="1"/>
    <col min="16138" max="16138" width="15" customWidth="1"/>
    <col min="16139" max="16139" width="47" customWidth="1"/>
  </cols>
  <sheetData>
    <row r="1" spans="1:15" x14ac:dyDescent="0.3">
      <c r="A1" s="1" t="s">
        <v>0</v>
      </c>
      <c r="D1" s="2"/>
      <c r="E1" s="2"/>
      <c r="F1" s="2"/>
      <c r="J1" s="1" t="s">
        <v>43</v>
      </c>
      <c r="M1" s="2"/>
      <c r="N1" s="2"/>
    </row>
    <row r="2" spans="1:15" ht="15" thickBot="1" x14ac:dyDescent="0.35">
      <c r="A2" s="3" t="s">
        <v>1</v>
      </c>
      <c r="B2" s="3" t="s">
        <v>2</v>
      </c>
      <c r="C2" s="3" t="s">
        <v>3</v>
      </c>
      <c r="D2" s="4" t="s">
        <v>4</v>
      </c>
      <c r="E2" s="4" t="s">
        <v>5</v>
      </c>
      <c r="F2" s="4" t="s">
        <v>6</v>
      </c>
      <c r="G2" s="4" t="s">
        <v>7</v>
      </c>
      <c r="J2" s="27" t="s">
        <v>1</v>
      </c>
      <c r="K2" s="27" t="s">
        <v>2</v>
      </c>
      <c r="L2" s="27" t="s">
        <v>3</v>
      </c>
      <c r="M2" s="28" t="s">
        <v>4</v>
      </c>
      <c r="N2" s="28" t="s">
        <v>5</v>
      </c>
      <c r="O2" s="28" t="s">
        <v>6</v>
      </c>
    </row>
    <row r="3" spans="1:15" ht="15" thickTop="1" x14ac:dyDescent="0.3">
      <c r="A3" s="5">
        <v>2000</v>
      </c>
      <c r="B3" s="5">
        <v>304</v>
      </c>
      <c r="C3" s="5">
        <v>81</v>
      </c>
      <c r="D3" s="6">
        <v>219</v>
      </c>
      <c r="E3" s="6">
        <v>15</v>
      </c>
      <c r="F3" s="6">
        <v>619</v>
      </c>
      <c r="G3" s="6">
        <v>76.894409940000003</v>
      </c>
      <c r="J3" s="7">
        <v>2000</v>
      </c>
      <c r="K3" s="7" t="s">
        <v>42</v>
      </c>
      <c r="L3" s="7" t="s">
        <v>42</v>
      </c>
      <c r="M3" s="7" t="s">
        <v>42</v>
      </c>
      <c r="N3" s="7" t="s">
        <v>42</v>
      </c>
      <c r="O3" s="7" t="s">
        <v>42</v>
      </c>
    </row>
    <row r="4" spans="1:15" x14ac:dyDescent="0.3">
      <c r="A4" s="7">
        <v>2001</v>
      </c>
      <c r="B4" s="7">
        <v>314</v>
      </c>
      <c r="C4" s="7">
        <v>81</v>
      </c>
      <c r="D4" s="8">
        <v>224</v>
      </c>
      <c r="E4" s="8">
        <v>15</v>
      </c>
      <c r="F4" s="8">
        <v>634</v>
      </c>
      <c r="G4" s="8">
        <v>78.757763979999993</v>
      </c>
      <c r="J4" s="7">
        <v>2001</v>
      </c>
      <c r="K4" s="7">
        <f t="shared" ref="K4:K13" si="0">B4-B3</f>
        <v>10</v>
      </c>
      <c r="L4" s="7">
        <f t="shared" ref="L4:L13" si="1">C4-C3</f>
        <v>0</v>
      </c>
      <c r="M4" s="7">
        <f t="shared" ref="M4:M13" si="2">D4-D3</f>
        <v>5</v>
      </c>
      <c r="N4" s="7">
        <f t="shared" ref="N4:N13" si="3">E4-E3</f>
        <v>0</v>
      </c>
      <c r="O4" s="7">
        <f>SUM(K4:N4)</f>
        <v>15</v>
      </c>
    </row>
    <row r="5" spans="1:15" x14ac:dyDescent="0.3">
      <c r="A5" s="7">
        <v>2002</v>
      </c>
      <c r="B5" s="7">
        <v>322</v>
      </c>
      <c r="C5" s="7">
        <v>82</v>
      </c>
      <c r="D5" s="8">
        <v>229</v>
      </c>
      <c r="E5" s="8">
        <v>15</v>
      </c>
      <c r="F5" s="8">
        <v>648</v>
      </c>
      <c r="G5" s="8">
        <v>80.496894409999996</v>
      </c>
      <c r="J5" s="7">
        <v>2002</v>
      </c>
      <c r="K5" s="7">
        <f t="shared" si="0"/>
        <v>8</v>
      </c>
      <c r="L5" s="7">
        <f t="shared" si="1"/>
        <v>1</v>
      </c>
      <c r="M5" s="7">
        <f t="shared" si="2"/>
        <v>5</v>
      </c>
      <c r="N5" s="7">
        <f t="shared" si="3"/>
        <v>0</v>
      </c>
      <c r="O5" s="7">
        <f t="shared" ref="O5:O14" si="4">SUM(K5:N5)</f>
        <v>14</v>
      </c>
    </row>
    <row r="6" spans="1:15" x14ac:dyDescent="0.3">
      <c r="A6" s="7">
        <v>2003</v>
      </c>
      <c r="B6" s="7">
        <v>322</v>
      </c>
      <c r="C6" s="7">
        <v>82</v>
      </c>
      <c r="D6" s="8">
        <v>231</v>
      </c>
      <c r="E6" s="8">
        <v>15</v>
      </c>
      <c r="F6" s="8">
        <v>650</v>
      </c>
      <c r="G6" s="8">
        <v>80.745341609999997</v>
      </c>
      <c r="J6" s="7">
        <v>2003</v>
      </c>
      <c r="K6" s="7">
        <f t="shared" si="0"/>
        <v>0</v>
      </c>
      <c r="L6" s="7">
        <f t="shared" si="1"/>
        <v>0</v>
      </c>
      <c r="M6" s="7">
        <f t="shared" si="2"/>
        <v>2</v>
      </c>
      <c r="N6" s="7">
        <f t="shared" si="3"/>
        <v>0</v>
      </c>
      <c r="O6" s="7">
        <f t="shared" si="4"/>
        <v>2</v>
      </c>
    </row>
    <row r="7" spans="1:15" x14ac:dyDescent="0.3">
      <c r="A7" s="7">
        <v>2004</v>
      </c>
      <c r="B7" s="7">
        <v>336</v>
      </c>
      <c r="C7" s="7">
        <v>85</v>
      </c>
      <c r="D7" s="8">
        <v>233</v>
      </c>
      <c r="E7" s="8">
        <v>15</v>
      </c>
      <c r="F7" s="8">
        <v>669</v>
      </c>
      <c r="G7" s="8">
        <v>83.105590059999997</v>
      </c>
      <c r="J7" s="7">
        <v>2004</v>
      </c>
      <c r="K7" s="7">
        <f t="shared" si="0"/>
        <v>14</v>
      </c>
      <c r="L7" s="7">
        <f t="shared" si="1"/>
        <v>3</v>
      </c>
      <c r="M7" s="7">
        <f t="shared" si="2"/>
        <v>2</v>
      </c>
      <c r="N7" s="7">
        <f t="shared" si="3"/>
        <v>0</v>
      </c>
      <c r="O7" s="7">
        <f t="shared" si="4"/>
        <v>19</v>
      </c>
    </row>
    <row r="8" spans="1:15" x14ac:dyDescent="0.3">
      <c r="A8" s="7">
        <v>2005</v>
      </c>
      <c r="B8" s="7">
        <v>341</v>
      </c>
      <c r="C8" s="7">
        <v>96</v>
      </c>
      <c r="D8" s="8">
        <v>238</v>
      </c>
      <c r="E8" s="8">
        <v>15</v>
      </c>
      <c r="F8" s="8">
        <f t="shared" ref="F8:F13" si="5">SUM(B8:E8)</f>
        <v>690</v>
      </c>
      <c r="G8" s="8">
        <f t="shared" ref="G8:G13" si="6">(F8/805)*100</f>
        <v>85.714285714285708</v>
      </c>
      <c r="J8" s="7">
        <v>2005</v>
      </c>
      <c r="K8" s="7">
        <f t="shared" si="0"/>
        <v>5</v>
      </c>
      <c r="L8" s="7">
        <f t="shared" si="1"/>
        <v>11</v>
      </c>
      <c r="M8" s="7">
        <f t="shared" si="2"/>
        <v>5</v>
      </c>
      <c r="N8" s="7">
        <f t="shared" si="3"/>
        <v>0</v>
      </c>
      <c r="O8" s="7">
        <f t="shared" si="4"/>
        <v>21</v>
      </c>
    </row>
    <row r="9" spans="1:15" x14ac:dyDescent="0.3">
      <c r="A9" s="7">
        <v>2006</v>
      </c>
      <c r="B9" s="7">
        <v>354</v>
      </c>
      <c r="C9" s="7">
        <v>103</v>
      </c>
      <c r="D9" s="8">
        <v>260</v>
      </c>
      <c r="E9" s="8">
        <v>15</v>
      </c>
      <c r="F9" s="8">
        <f t="shared" si="5"/>
        <v>732</v>
      </c>
      <c r="G9" s="8">
        <f t="shared" si="6"/>
        <v>90.931677018633536</v>
      </c>
      <c r="J9" s="7">
        <v>2006</v>
      </c>
      <c r="K9" s="7">
        <f t="shared" si="0"/>
        <v>13</v>
      </c>
      <c r="L9" s="7">
        <f t="shared" si="1"/>
        <v>7</v>
      </c>
      <c r="M9" s="7">
        <f t="shared" si="2"/>
        <v>22</v>
      </c>
      <c r="N9" s="7">
        <f t="shared" si="3"/>
        <v>0</v>
      </c>
      <c r="O9" s="7">
        <f t="shared" si="4"/>
        <v>42</v>
      </c>
    </row>
    <row r="10" spans="1:15" x14ac:dyDescent="0.3">
      <c r="A10" s="8">
        <v>2007</v>
      </c>
      <c r="B10" s="8">
        <v>354</v>
      </c>
      <c r="C10" s="8">
        <v>106</v>
      </c>
      <c r="D10" s="8">
        <v>266</v>
      </c>
      <c r="E10" s="8">
        <v>20</v>
      </c>
      <c r="F10" s="8">
        <f t="shared" si="5"/>
        <v>746</v>
      </c>
      <c r="G10" s="8">
        <f t="shared" si="6"/>
        <v>92.670807453416145</v>
      </c>
      <c r="J10" s="8">
        <v>2007</v>
      </c>
      <c r="K10" s="7">
        <f t="shared" si="0"/>
        <v>0</v>
      </c>
      <c r="L10" s="7">
        <f t="shared" si="1"/>
        <v>3</v>
      </c>
      <c r="M10" s="7">
        <f t="shared" si="2"/>
        <v>6</v>
      </c>
      <c r="N10" s="7">
        <f t="shared" si="3"/>
        <v>5</v>
      </c>
      <c r="O10" s="7">
        <f t="shared" si="4"/>
        <v>14</v>
      </c>
    </row>
    <row r="11" spans="1:15" x14ac:dyDescent="0.3">
      <c r="A11" s="8">
        <v>2008</v>
      </c>
      <c r="B11" s="8">
        <v>358</v>
      </c>
      <c r="C11" s="8">
        <v>109</v>
      </c>
      <c r="D11" s="8">
        <v>270</v>
      </c>
      <c r="E11" s="8">
        <v>20</v>
      </c>
      <c r="F11" s="8">
        <f t="shared" si="5"/>
        <v>757</v>
      </c>
      <c r="G11" s="8">
        <f t="shared" si="6"/>
        <v>94.037267080745352</v>
      </c>
      <c r="J11" s="8">
        <v>2008</v>
      </c>
      <c r="K11" s="7">
        <f t="shared" si="0"/>
        <v>4</v>
      </c>
      <c r="L11" s="7">
        <f t="shared" si="1"/>
        <v>3</v>
      </c>
      <c r="M11" s="7">
        <f t="shared" si="2"/>
        <v>4</v>
      </c>
      <c r="N11" s="7">
        <f t="shared" si="3"/>
        <v>0</v>
      </c>
      <c r="O11" s="7">
        <f t="shared" si="4"/>
        <v>11</v>
      </c>
    </row>
    <row r="12" spans="1:15" x14ac:dyDescent="0.3">
      <c r="A12" s="8">
        <v>2009</v>
      </c>
      <c r="B12" s="8">
        <v>362</v>
      </c>
      <c r="C12" s="8">
        <v>109</v>
      </c>
      <c r="D12" s="12">
        <v>270</v>
      </c>
      <c r="E12" s="12">
        <v>20</v>
      </c>
      <c r="F12" s="8">
        <f>SUM(B12:E12)</f>
        <v>761</v>
      </c>
      <c r="G12" s="8">
        <f t="shared" si="6"/>
        <v>94.534161490683232</v>
      </c>
      <c r="J12" s="8">
        <v>2009</v>
      </c>
      <c r="K12" s="7">
        <f t="shared" si="0"/>
        <v>4</v>
      </c>
      <c r="L12" s="7">
        <f t="shared" si="1"/>
        <v>0</v>
      </c>
      <c r="M12" s="7">
        <f t="shared" si="2"/>
        <v>0</v>
      </c>
      <c r="N12" s="7">
        <f t="shared" si="3"/>
        <v>0</v>
      </c>
      <c r="O12" s="7">
        <f t="shared" si="4"/>
        <v>4</v>
      </c>
    </row>
    <row r="13" spans="1:15" x14ac:dyDescent="0.3">
      <c r="A13" s="13">
        <v>2010</v>
      </c>
      <c r="B13" s="13">
        <v>363</v>
      </c>
      <c r="C13" s="13">
        <v>114</v>
      </c>
      <c r="D13" s="14">
        <v>270</v>
      </c>
      <c r="E13" s="14">
        <v>20</v>
      </c>
      <c r="F13" s="13">
        <f t="shared" si="5"/>
        <v>767</v>
      </c>
      <c r="G13" s="13">
        <f t="shared" si="6"/>
        <v>95.279503105590052</v>
      </c>
      <c r="J13" s="30">
        <v>2010</v>
      </c>
      <c r="K13" s="31">
        <f t="shared" si="0"/>
        <v>1</v>
      </c>
      <c r="L13" s="31">
        <f t="shared" si="1"/>
        <v>5</v>
      </c>
      <c r="M13" s="31">
        <f t="shared" si="2"/>
        <v>0</v>
      </c>
      <c r="N13" s="31">
        <f t="shared" si="3"/>
        <v>0</v>
      </c>
      <c r="O13" s="31">
        <f t="shared" si="4"/>
        <v>6</v>
      </c>
    </row>
    <row r="14" spans="1:15" x14ac:dyDescent="0.3">
      <c r="J14" s="32" t="s">
        <v>44</v>
      </c>
      <c r="K14" s="29">
        <f>AVERAGE(K4:K13)</f>
        <v>5.9</v>
      </c>
      <c r="L14" s="29">
        <f t="shared" ref="L14:N14" si="7">AVERAGE(L4:L13)</f>
        <v>3.3</v>
      </c>
      <c r="M14" s="29">
        <f t="shared" si="7"/>
        <v>5.0999999999999996</v>
      </c>
      <c r="N14" s="29">
        <f t="shared" si="7"/>
        <v>0.5</v>
      </c>
      <c r="O14" s="29">
        <f t="shared" si="4"/>
        <v>14.799999999999999</v>
      </c>
    </row>
    <row r="21" spans="1:11" x14ac:dyDescent="0.3">
      <c r="A21" s="1" t="s">
        <v>18</v>
      </c>
      <c r="K21" s="2"/>
    </row>
    <row r="22" spans="1:11" ht="15" thickBot="1" x14ac:dyDescent="0.35">
      <c r="A22" s="3" t="s">
        <v>1</v>
      </c>
      <c r="B22" s="3" t="s">
        <v>2</v>
      </c>
      <c r="C22" s="3" t="s">
        <v>3</v>
      </c>
      <c r="D22" s="3" t="s">
        <v>4</v>
      </c>
      <c r="E22" s="3" t="s">
        <v>19</v>
      </c>
      <c r="F22" s="3" t="s">
        <v>5</v>
      </c>
      <c r="G22" s="3" t="s">
        <v>20</v>
      </c>
      <c r="H22" s="3" t="s">
        <v>21</v>
      </c>
      <c r="I22" s="3" t="s">
        <v>6</v>
      </c>
      <c r="J22" s="3" t="s">
        <v>7</v>
      </c>
      <c r="K22" t="s">
        <v>18</v>
      </c>
    </row>
    <row r="23" spans="1:11" ht="15" thickTop="1" x14ac:dyDescent="0.3">
      <c r="A23" s="5">
        <v>2000</v>
      </c>
      <c r="B23" s="5">
        <v>70</v>
      </c>
      <c r="C23" s="5">
        <v>24</v>
      </c>
      <c r="D23" s="5">
        <v>198.5</v>
      </c>
      <c r="E23" s="5">
        <v>0</v>
      </c>
      <c r="F23" s="5">
        <v>0</v>
      </c>
      <c r="G23" s="5">
        <v>0</v>
      </c>
      <c r="H23" s="5">
        <v>0</v>
      </c>
      <c r="I23" s="5">
        <v>292.5</v>
      </c>
      <c r="J23" s="5">
        <f>(I23/792.5)*100</f>
        <v>36.90851735015773</v>
      </c>
      <c r="K23" s="9" t="s">
        <v>22</v>
      </c>
    </row>
    <row r="24" spans="1:11" x14ac:dyDescent="0.3">
      <c r="A24" s="7">
        <v>2001</v>
      </c>
      <c r="B24" s="7">
        <v>175</v>
      </c>
      <c r="C24" s="7">
        <v>59</v>
      </c>
      <c r="D24" s="7">
        <v>285.5</v>
      </c>
      <c r="E24" s="7">
        <v>40</v>
      </c>
      <c r="F24" s="7">
        <v>0</v>
      </c>
      <c r="G24" s="7">
        <v>0</v>
      </c>
      <c r="H24" s="7">
        <v>0</v>
      </c>
      <c r="I24" s="7">
        <v>559.5</v>
      </c>
      <c r="J24" s="7">
        <f>(I24/792.5)*100</f>
        <v>70.599369085173507</v>
      </c>
    </row>
    <row r="25" spans="1:11" x14ac:dyDescent="0.3">
      <c r="A25" s="7">
        <v>2002</v>
      </c>
      <c r="B25" s="7">
        <v>443</v>
      </c>
      <c r="C25" s="7">
        <v>453</v>
      </c>
      <c r="D25" s="7">
        <v>357.5</v>
      </c>
      <c r="E25" s="7">
        <v>40</v>
      </c>
      <c r="F25" s="7">
        <v>0</v>
      </c>
      <c r="G25" s="7">
        <v>0</v>
      </c>
      <c r="H25" s="7">
        <v>0</v>
      </c>
      <c r="I25" s="7">
        <v>1393.5</v>
      </c>
      <c r="J25" s="7">
        <v>100</v>
      </c>
    </row>
    <row r="26" spans="1:11" x14ac:dyDescent="0.3">
      <c r="A26" s="7">
        <v>2003</v>
      </c>
      <c r="B26" s="7">
        <v>580</v>
      </c>
      <c r="C26" s="7">
        <v>521</v>
      </c>
      <c r="D26" s="7">
        <v>357.5</v>
      </c>
      <c r="E26" s="7">
        <v>40</v>
      </c>
      <c r="F26" s="7">
        <v>0</v>
      </c>
      <c r="G26" s="7">
        <v>0</v>
      </c>
      <c r="H26" s="7">
        <v>0</v>
      </c>
      <c r="I26" s="7">
        <v>1498.5</v>
      </c>
      <c r="J26" s="7">
        <v>100</v>
      </c>
      <c r="K26" t="s">
        <v>23</v>
      </c>
    </row>
    <row r="27" spans="1:11" x14ac:dyDescent="0.3">
      <c r="A27" s="7">
        <v>2004</v>
      </c>
      <c r="B27" s="7">
        <v>600</v>
      </c>
      <c r="C27" s="7">
        <v>561</v>
      </c>
      <c r="D27" s="7">
        <v>467.5</v>
      </c>
      <c r="E27" s="7">
        <v>40</v>
      </c>
      <c r="F27" s="7">
        <v>0</v>
      </c>
      <c r="G27" s="7">
        <v>0</v>
      </c>
      <c r="H27" s="7">
        <v>0</v>
      </c>
      <c r="I27" s="7">
        <v>1668.5</v>
      </c>
      <c r="J27" s="7">
        <v>100</v>
      </c>
      <c r="K27" t="s">
        <v>24</v>
      </c>
    </row>
    <row r="28" spans="1:11" x14ac:dyDescent="0.3">
      <c r="A28" s="7">
        <v>2005</v>
      </c>
      <c r="B28" s="7">
        <v>640</v>
      </c>
      <c r="C28" s="7">
        <v>636</v>
      </c>
      <c r="D28" s="7">
        <v>467.5</v>
      </c>
      <c r="E28" s="7">
        <v>40</v>
      </c>
      <c r="F28" s="7">
        <v>0</v>
      </c>
      <c r="G28" s="7">
        <v>0</v>
      </c>
      <c r="H28" s="7">
        <v>0</v>
      </c>
      <c r="I28" s="7">
        <f t="shared" ref="I28:I33" si="8">SUM(B28:H28)</f>
        <v>1783.5</v>
      </c>
      <c r="J28" s="7">
        <v>100</v>
      </c>
    </row>
    <row r="29" spans="1:11" x14ac:dyDescent="0.3">
      <c r="A29" s="7">
        <v>2006</v>
      </c>
      <c r="B29" s="7">
        <v>653</v>
      </c>
      <c r="C29" s="7">
        <v>636</v>
      </c>
      <c r="D29" s="7">
        <v>507</v>
      </c>
      <c r="E29" s="7">
        <v>40</v>
      </c>
      <c r="F29" s="7">
        <v>0</v>
      </c>
      <c r="G29" s="7">
        <v>0</v>
      </c>
      <c r="H29" s="7">
        <v>0</v>
      </c>
      <c r="I29" s="7">
        <f t="shared" si="8"/>
        <v>1836</v>
      </c>
      <c r="J29" s="7">
        <v>100</v>
      </c>
      <c r="K29" s="18"/>
    </row>
    <row r="30" spans="1:11" x14ac:dyDescent="0.3">
      <c r="A30" s="8">
        <v>2007</v>
      </c>
      <c r="B30" s="8">
        <v>653</v>
      </c>
      <c r="C30" s="8">
        <v>895</v>
      </c>
      <c r="D30" s="8">
        <f>D29+56.5</f>
        <v>563.5</v>
      </c>
      <c r="E30" s="8">
        <v>40</v>
      </c>
      <c r="F30" s="8">
        <v>9</v>
      </c>
      <c r="G30" s="8">
        <v>0</v>
      </c>
      <c r="H30" s="8">
        <v>0</v>
      </c>
      <c r="I30" s="8">
        <f t="shared" si="8"/>
        <v>2160.5</v>
      </c>
      <c r="J30" s="8">
        <v>100</v>
      </c>
    </row>
    <row r="31" spans="1:11" x14ac:dyDescent="0.3">
      <c r="A31" s="8">
        <v>2008</v>
      </c>
      <c r="B31" s="8">
        <v>676</v>
      </c>
      <c r="C31" s="19">
        <v>895</v>
      </c>
      <c r="D31" s="8">
        <v>563.5</v>
      </c>
      <c r="E31" s="8">
        <v>40</v>
      </c>
      <c r="F31" s="8">
        <v>9</v>
      </c>
      <c r="G31" s="8">
        <v>0</v>
      </c>
      <c r="H31" s="8">
        <v>0</v>
      </c>
      <c r="I31" s="8">
        <f t="shared" si="8"/>
        <v>2183.5</v>
      </c>
      <c r="J31" s="8">
        <v>100</v>
      </c>
      <c r="K31" s="2"/>
    </row>
    <row r="32" spans="1:11" s="2" customFormat="1" x14ac:dyDescent="0.3">
      <c r="A32" s="8">
        <v>2009</v>
      </c>
      <c r="B32" s="8">
        <v>676</v>
      </c>
      <c r="C32" s="19">
        <v>895</v>
      </c>
      <c r="D32" s="8">
        <v>563.5</v>
      </c>
      <c r="E32" s="8">
        <v>40</v>
      </c>
      <c r="F32" s="8">
        <v>9</v>
      </c>
      <c r="G32" s="8">
        <v>0</v>
      </c>
      <c r="H32" s="8">
        <v>0</v>
      </c>
      <c r="I32" s="8">
        <f t="shared" si="8"/>
        <v>2183.5</v>
      </c>
      <c r="J32" s="8">
        <v>100</v>
      </c>
    </row>
    <row r="33" spans="1:12" x14ac:dyDescent="0.3">
      <c r="A33" s="20">
        <v>2010</v>
      </c>
      <c r="B33" s="21">
        <v>676</v>
      </c>
      <c r="C33" s="22">
        <v>895</v>
      </c>
      <c r="D33" s="21">
        <v>563.5</v>
      </c>
      <c r="E33" s="21">
        <v>40</v>
      </c>
      <c r="F33" s="21">
        <v>9</v>
      </c>
      <c r="G33" s="21">
        <v>0</v>
      </c>
      <c r="H33" s="21">
        <v>0</v>
      </c>
      <c r="I33" s="21">
        <f t="shared" si="8"/>
        <v>2183.5</v>
      </c>
      <c r="J33" s="21">
        <v>100</v>
      </c>
      <c r="K33" s="15" t="s">
        <v>25</v>
      </c>
    </row>
    <row r="34" spans="1:12" x14ac:dyDescent="0.3">
      <c r="C34" t="s">
        <v>26</v>
      </c>
      <c r="D34" s="2"/>
      <c r="E34" s="2"/>
      <c r="F34" s="2"/>
      <c r="G34" s="2"/>
      <c r="H34" s="2"/>
      <c r="I34" s="2"/>
      <c r="J34" s="2"/>
    </row>
    <row r="35" spans="1:12" x14ac:dyDescent="0.3">
      <c r="A35" s="1" t="s">
        <v>0</v>
      </c>
      <c r="D35" s="2"/>
      <c r="E35" s="2"/>
      <c r="F35" s="2"/>
      <c r="G35" s="2"/>
      <c r="H35" s="2"/>
      <c r="I35" s="2"/>
      <c r="J35" s="2"/>
    </row>
    <row r="36" spans="1:12" ht="15" thickBot="1" x14ac:dyDescent="0.35">
      <c r="A36" s="3" t="s">
        <v>1</v>
      </c>
      <c r="B36" s="3" t="s">
        <v>2</v>
      </c>
      <c r="C36" s="3" t="s">
        <v>3</v>
      </c>
      <c r="D36" s="4" t="s">
        <v>4</v>
      </c>
      <c r="E36" s="4" t="s">
        <v>5</v>
      </c>
      <c r="F36" s="4" t="s">
        <v>6</v>
      </c>
      <c r="G36" s="4" t="s">
        <v>7</v>
      </c>
      <c r="H36" s="2"/>
      <c r="I36" s="2"/>
      <c r="J36" s="2"/>
    </row>
    <row r="37" spans="1:12" ht="15" thickTop="1" x14ac:dyDescent="0.3">
      <c r="A37" s="5">
        <v>2000</v>
      </c>
      <c r="B37" s="5">
        <v>304</v>
      </c>
      <c r="C37" s="5">
        <v>81</v>
      </c>
      <c r="D37" s="6">
        <v>219</v>
      </c>
      <c r="E37" s="6">
        <v>15</v>
      </c>
      <c r="F37" s="6">
        <v>619</v>
      </c>
      <c r="G37" s="6">
        <v>76.894409940000003</v>
      </c>
      <c r="H37" s="2"/>
      <c r="I37" s="2"/>
      <c r="J37" s="2"/>
    </row>
    <row r="38" spans="1:12" x14ac:dyDescent="0.3">
      <c r="A38" s="7">
        <v>2001</v>
      </c>
      <c r="B38" s="7">
        <v>314</v>
      </c>
      <c r="C38" s="7">
        <v>81</v>
      </c>
      <c r="D38" s="8">
        <v>224</v>
      </c>
      <c r="E38" s="8">
        <v>15</v>
      </c>
      <c r="F38" s="8">
        <v>634</v>
      </c>
      <c r="G38" s="8">
        <v>78.757763979999993</v>
      </c>
      <c r="H38" s="2"/>
      <c r="I38" s="2"/>
      <c r="J38" s="2"/>
    </row>
    <row r="39" spans="1:12" x14ac:dyDescent="0.3">
      <c r="A39" s="7">
        <v>2002</v>
      </c>
      <c r="B39" s="7">
        <v>322</v>
      </c>
      <c r="C39" s="7">
        <v>82</v>
      </c>
      <c r="D39" s="8">
        <v>229</v>
      </c>
      <c r="E39" s="8">
        <v>15</v>
      </c>
      <c r="F39" s="8">
        <v>648</v>
      </c>
      <c r="G39" s="8">
        <v>80.496894409999996</v>
      </c>
      <c r="H39" s="9" t="s">
        <v>8</v>
      </c>
      <c r="I39" s="2"/>
      <c r="J39" s="2"/>
      <c r="K39" s="9" t="s">
        <v>9</v>
      </c>
    </row>
    <row r="40" spans="1:12" x14ac:dyDescent="0.3">
      <c r="A40" s="7">
        <v>2003</v>
      </c>
      <c r="B40" s="7">
        <v>322</v>
      </c>
      <c r="C40" s="7">
        <v>82</v>
      </c>
      <c r="D40" s="8">
        <v>231</v>
      </c>
      <c r="E40" s="8">
        <v>15</v>
      </c>
      <c r="F40" s="8">
        <v>650</v>
      </c>
      <c r="G40" s="8">
        <v>80.745341609999997</v>
      </c>
      <c r="H40" s="9" t="s">
        <v>10</v>
      </c>
      <c r="I40" s="2"/>
      <c r="J40" s="2"/>
      <c r="K40" s="9" t="s">
        <v>11</v>
      </c>
    </row>
    <row r="41" spans="1:12" x14ac:dyDescent="0.3">
      <c r="A41" s="7">
        <v>2004</v>
      </c>
      <c r="B41" s="7">
        <v>336</v>
      </c>
      <c r="C41" s="7">
        <v>85</v>
      </c>
      <c r="D41" s="8">
        <v>233</v>
      </c>
      <c r="E41" s="8">
        <v>15</v>
      </c>
      <c r="F41" s="8">
        <v>669</v>
      </c>
      <c r="G41" s="8">
        <v>83.105590059999997</v>
      </c>
      <c r="H41" s="2" t="s">
        <v>12</v>
      </c>
      <c r="I41" s="2"/>
      <c r="J41" s="2"/>
      <c r="K41" s="2" t="s">
        <v>13</v>
      </c>
      <c r="L41" s="10"/>
    </row>
    <row r="42" spans="1:12" x14ac:dyDescent="0.3">
      <c r="A42" s="7">
        <v>2005</v>
      </c>
      <c r="B42" s="7">
        <v>341</v>
      </c>
      <c r="C42" s="7">
        <v>96</v>
      </c>
      <c r="D42" s="8">
        <v>238</v>
      </c>
      <c r="E42" s="8">
        <v>15</v>
      </c>
      <c r="F42" s="8">
        <f t="shared" ref="F42:F47" si="9">SUM(B42:E42)</f>
        <v>690</v>
      </c>
      <c r="G42" s="8">
        <f t="shared" ref="G42:G47" si="10">(F42/805)*100</f>
        <v>85.714285714285708</v>
      </c>
      <c r="H42" s="2"/>
      <c r="I42" s="2"/>
      <c r="J42" s="2"/>
      <c r="K42" s="11" t="s">
        <v>14</v>
      </c>
    </row>
    <row r="43" spans="1:12" x14ac:dyDescent="0.3">
      <c r="A43" s="7">
        <v>2006</v>
      </c>
      <c r="B43" s="7">
        <v>354</v>
      </c>
      <c r="C43" s="7">
        <v>103</v>
      </c>
      <c r="D43" s="8">
        <v>260</v>
      </c>
      <c r="E43" s="8">
        <v>15</v>
      </c>
      <c r="F43" s="8">
        <f t="shared" si="9"/>
        <v>732</v>
      </c>
      <c r="G43" s="8">
        <f t="shared" si="10"/>
        <v>90.931677018633536</v>
      </c>
      <c r="H43" s="2" t="s">
        <v>15</v>
      </c>
      <c r="I43" s="2"/>
      <c r="J43" s="2"/>
    </row>
    <row r="44" spans="1:12" x14ac:dyDescent="0.3">
      <c r="A44" s="8">
        <v>2007</v>
      </c>
      <c r="B44" s="8">
        <v>354</v>
      </c>
      <c r="C44" s="8">
        <v>106</v>
      </c>
      <c r="D44" s="8">
        <v>266</v>
      </c>
      <c r="E44" s="8">
        <v>20</v>
      </c>
      <c r="F44" s="8">
        <f t="shared" si="9"/>
        <v>746</v>
      </c>
      <c r="G44" s="8">
        <f t="shared" si="10"/>
        <v>92.670807453416145</v>
      </c>
      <c r="H44" s="2"/>
      <c r="I44" s="2"/>
      <c r="J44" s="2"/>
    </row>
    <row r="45" spans="1:12" x14ac:dyDescent="0.3">
      <c r="A45" s="8">
        <v>2008</v>
      </c>
      <c r="B45" s="8">
        <v>358</v>
      </c>
      <c r="C45" s="8">
        <v>109</v>
      </c>
      <c r="D45" s="8">
        <v>270</v>
      </c>
      <c r="E45" s="8">
        <v>20</v>
      </c>
      <c r="F45" s="8">
        <f t="shared" si="9"/>
        <v>757</v>
      </c>
      <c r="G45" s="8">
        <f t="shared" si="10"/>
        <v>94.037267080745352</v>
      </c>
      <c r="H45" s="2"/>
      <c r="I45">
        <f>SUM(F47-F37)</f>
        <v>148</v>
      </c>
      <c r="J45" s="2" t="s">
        <v>16</v>
      </c>
      <c r="K45" s="2"/>
    </row>
    <row r="46" spans="1:12" s="2" customFormat="1" x14ac:dyDescent="0.3">
      <c r="A46" s="8">
        <v>2009</v>
      </c>
      <c r="B46" s="8">
        <v>362</v>
      </c>
      <c r="C46" s="8">
        <v>109</v>
      </c>
      <c r="D46" s="12">
        <v>270</v>
      </c>
      <c r="E46" s="12">
        <v>20</v>
      </c>
      <c r="F46" s="8">
        <f t="shared" si="9"/>
        <v>761</v>
      </c>
      <c r="G46" s="8">
        <f t="shared" si="10"/>
        <v>94.534161490683232</v>
      </c>
    </row>
    <row r="47" spans="1:12" x14ac:dyDescent="0.3">
      <c r="A47" s="13">
        <v>2010</v>
      </c>
      <c r="B47" s="13">
        <v>363</v>
      </c>
      <c r="C47" s="13">
        <v>114</v>
      </c>
      <c r="D47" s="14">
        <v>270</v>
      </c>
      <c r="E47" s="14">
        <v>20</v>
      </c>
      <c r="F47" s="13">
        <f t="shared" si="9"/>
        <v>767</v>
      </c>
      <c r="G47" s="13">
        <f t="shared" si="10"/>
        <v>95.279503105590052</v>
      </c>
      <c r="H47" s="2"/>
      <c r="I47" s="2"/>
      <c r="K47" s="15" t="s">
        <v>17</v>
      </c>
    </row>
    <row r="48" spans="1:12" x14ac:dyDescent="0.3">
      <c r="F48" s="16"/>
      <c r="G48" s="16"/>
      <c r="K48" s="2"/>
    </row>
    <row r="49" spans="1:7" x14ac:dyDescent="0.3">
      <c r="A49" t="s">
        <v>27</v>
      </c>
    </row>
    <row r="50" spans="1:7" x14ac:dyDescent="0.3">
      <c r="A50" t="s">
        <v>28</v>
      </c>
    </row>
    <row r="51" spans="1:7" x14ac:dyDescent="0.3">
      <c r="B51" s="23"/>
    </row>
    <row r="52" spans="1:7" x14ac:dyDescent="0.3">
      <c r="A52" t="s">
        <v>29</v>
      </c>
    </row>
    <row r="53" spans="1:7" x14ac:dyDescent="0.3">
      <c r="A53" t="s">
        <v>30</v>
      </c>
    </row>
    <row r="54" spans="1:7" x14ac:dyDescent="0.3">
      <c r="A54" t="s">
        <v>31</v>
      </c>
    </row>
    <row r="55" spans="1:7" x14ac:dyDescent="0.3">
      <c r="A55" t="s">
        <v>32</v>
      </c>
      <c r="B55" t="s">
        <v>33</v>
      </c>
      <c r="C55" t="s">
        <v>34</v>
      </c>
      <c r="D55" t="s">
        <v>7</v>
      </c>
    </row>
    <row r="56" spans="1:7" x14ac:dyDescent="0.3">
      <c r="A56">
        <v>2000</v>
      </c>
      <c r="B56">
        <v>28</v>
      </c>
      <c r="C56">
        <v>28</v>
      </c>
      <c r="D56">
        <v>93.333333330000002</v>
      </c>
    </row>
    <row r="57" spans="1:7" x14ac:dyDescent="0.3">
      <c r="A57">
        <v>2001</v>
      </c>
      <c r="B57">
        <v>37</v>
      </c>
      <c r="C57">
        <v>65</v>
      </c>
      <c r="D57">
        <v>100</v>
      </c>
      <c r="G57" s="9" t="s">
        <v>35</v>
      </c>
    </row>
    <row r="58" spans="1:7" x14ac:dyDescent="0.3">
      <c r="A58">
        <v>2002</v>
      </c>
      <c r="B58">
        <v>51</v>
      </c>
      <c r="C58">
        <v>116</v>
      </c>
      <c r="D58">
        <v>100</v>
      </c>
    </row>
    <row r="59" spans="1:7" x14ac:dyDescent="0.3">
      <c r="A59">
        <v>2003</v>
      </c>
      <c r="B59">
        <v>11</v>
      </c>
      <c r="C59">
        <v>127</v>
      </c>
      <c r="D59">
        <v>100</v>
      </c>
    </row>
    <row r="60" spans="1:7" x14ac:dyDescent="0.3">
      <c r="A60">
        <v>2004</v>
      </c>
      <c r="B60">
        <v>13</v>
      </c>
      <c r="C60">
        <v>140</v>
      </c>
      <c r="D60">
        <v>100</v>
      </c>
    </row>
    <row r="61" spans="1:7" x14ac:dyDescent="0.3">
      <c r="A61">
        <v>2005</v>
      </c>
      <c r="B61">
        <v>6</v>
      </c>
      <c r="C61">
        <v>146</v>
      </c>
      <c r="D61">
        <v>100</v>
      </c>
    </row>
    <row r="62" spans="1:7" x14ac:dyDescent="0.3">
      <c r="A62">
        <v>2006</v>
      </c>
      <c r="B62">
        <v>6</v>
      </c>
      <c r="C62">
        <v>152</v>
      </c>
      <c r="D62">
        <v>100</v>
      </c>
    </row>
    <row r="63" spans="1:7" x14ac:dyDescent="0.3">
      <c r="A63" s="9">
        <v>2007</v>
      </c>
      <c r="B63" s="9">
        <v>4</v>
      </c>
      <c r="C63" s="9">
        <v>156</v>
      </c>
      <c r="D63" s="9">
        <v>100</v>
      </c>
    </row>
    <row r="64" spans="1:7" x14ac:dyDescent="0.3">
      <c r="A64" s="9">
        <v>2008</v>
      </c>
      <c r="B64" s="9">
        <v>6</v>
      </c>
      <c r="C64" s="9">
        <v>161</v>
      </c>
      <c r="D64" s="9">
        <v>100</v>
      </c>
    </row>
    <row r="65" spans="1:5" s="2" customFormat="1" x14ac:dyDescent="0.3">
      <c r="A65" s="9">
        <v>2009</v>
      </c>
      <c r="B65" s="9">
        <v>6</v>
      </c>
      <c r="C65" s="9">
        <v>166</v>
      </c>
      <c r="D65" s="9">
        <v>100</v>
      </c>
    </row>
    <row r="66" spans="1:5" x14ac:dyDescent="0.3">
      <c r="A66" s="24">
        <v>2010</v>
      </c>
      <c r="B66" s="24">
        <v>7</v>
      </c>
      <c r="C66" s="24">
        <v>173</v>
      </c>
      <c r="D66" s="24">
        <v>100</v>
      </c>
    </row>
    <row r="68" spans="1:5" x14ac:dyDescent="0.3">
      <c r="A68" t="s">
        <v>36</v>
      </c>
    </row>
    <row r="69" spans="1:5" x14ac:dyDescent="0.3">
      <c r="A69" t="s">
        <v>32</v>
      </c>
      <c r="B69" s="25" t="s">
        <v>7</v>
      </c>
      <c r="E69" t="s">
        <v>36</v>
      </c>
    </row>
    <row r="70" spans="1:5" x14ac:dyDescent="0.3">
      <c r="A70">
        <v>2000</v>
      </c>
      <c r="B70">
        <f t="shared" ref="B70:B78" si="11">((J23+G37+D56)/3)</f>
        <v>69.045420206719243</v>
      </c>
      <c r="E70" t="s">
        <v>37</v>
      </c>
    </row>
    <row r="71" spans="1:5" x14ac:dyDescent="0.3">
      <c r="A71">
        <v>2001</v>
      </c>
      <c r="B71">
        <f t="shared" si="11"/>
        <v>83.119044355057838</v>
      </c>
      <c r="E71" s="2"/>
    </row>
    <row r="72" spans="1:5" x14ac:dyDescent="0.3">
      <c r="A72">
        <v>2002</v>
      </c>
      <c r="B72">
        <f t="shared" si="11"/>
        <v>93.498964803333322</v>
      </c>
    </row>
    <row r="73" spans="1:5" x14ac:dyDescent="0.3">
      <c r="A73">
        <v>2003</v>
      </c>
      <c r="B73">
        <f t="shared" si="11"/>
        <v>93.581780536666656</v>
      </c>
      <c r="E73" s="11" t="s">
        <v>38</v>
      </c>
    </row>
    <row r="74" spans="1:5" x14ac:dyDescent="0.3">
      <c r="A74">
        <v>2004</v>
      </c>
      <c r="B74">
        <f t="shared" si="11"/>
        <v>94.368530019999994</v>
      </c>
    </row>
    <row r="75" spans="1:5" x14ac:dyDescent="0.3">
      <c r="A75">
        <v>2005</v>
      </c>
      <c r="B75">
        <f t="shared" si="11"/>
        <v>95.238095238095241</v>
      </c>
      <c r="E75" t="s">
        <v>39</v>
      </c>
    </row>
    <row r="76" spans="1:5" x14ac:dyDescent="0.3">
      <c r="A76">
        <v>2006</v>
      </c>
      <c r="B76">
        <f t="shared" si="11"/>
        <v>96.97722567287785</v>
      </c>
    </row>
    <row r="77" spans="1:5" x14ac:dyDescent="0.3">
      <c r="A77">
        <v>2007</v>
      </c>
      <c r="B77">
        <f t="shared" si="11"/>
        <v>97.556935817805382</v>
      </c>
    </row>
    <row r="78" spans="1:5" x14ac:dyDescent="0.3">
      <c r="A78">
        <v>2008</v>
      </c>
      <c r="B78">
        <f t="shared" si="11"/>
        <v>98.012422360248436</v>
      </c>
    </row>
    <row r="79" spans="1:5" x14ac:dyDescent="0.3">
      <c r="A79">
        <v>2009</v>
      </c>
      <c r="B79">
        <f>(D65+G46+J32)/3</f>
        <v>98.178053830227739</v>
      </c>
    </row>
    <row r="80" spans="1:5" x14ac:dyDescent="0.3">
      <c r="A80" s="26">
        <v>2010</v>
      </c>
      <c r="B80" s="26">
        <v>98.426501367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3</vt:i4>
      </vt:variant>
    </vt:vector>
  </HeadingPairs>
  <TitlesOfParts>
    <vt:vector size="11" baseType="lpstr">
      <vt:lpstr>EO &amp; Indicator Reporting</vt:lpstr>
      <vt:lpstr>2013 Update</vt:lpstr>
      <vt:lpstr>Existing - missed in baseline</vt:lpstr>
      <vt:lpstr>No new access in 2013</vt:lpstr>
      <vt:lpstr>MD 2013 Potential Sites</vt:lpstr>
      <vt:lpstr>VA 2013 Potential Sites</vt:lpstr>
      <vt:lpstr>PA Potential Sites </vt:lpstr>
      <vt:lpstr>Historic C2K Data</vt:lpstr>
      <vt:lpstr>'MD 2013 Potential Sites'!Print_Area</vt:lpstr>
      <vt:lpstr>'2013 Update'!Print_Titles</vt:lpstr>
      <vt:lpstr>'MD 2013 Potential Sites'!Print_Titles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sbrzezinski</dc:creator>
  <cp:lastModifiedBy>nsylvest</cp:lastModifiedBy>
  <cp:lastPrinted>2013-05-02T16:04:16Z</cp:lastPrinted>
  <dcterms:created xsi:type="dcterms:W3CDTF">2012-02-28T18:15:40Z</dcterms:created>
  <dcterms:modified xsi:type="dcterms:W3CDTF">2014-04-11T13:51:36Z</dcterms:modified>
</cp:coreProperties>
</file>