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955" windowHeight="8175" tabRatio="696" activeTab="0"/>
  </bookViews>
  <sheets>
    <sheet name="Education and Interpretation" sheetId="1" r:id="rId1"/>
    <sheet name="2009-2010 School Year" sheetId="2" r:id="rId2"/>
    <sheet name="2008-2009 School Year" sheetId="3" r:id="rId3"/>
    <sheet name="2007-2008 School Year" sheetId="4" r:id="rId4"/>
    <sheet name="2006-2007 School Year" sheetId="5" r:id="rId5"/>
  </sheets>
  <definedNames/>
  <calcPr fullCalcOnLoad="1"/>
</workbook>
</file>

<file path=xl/comments4.xml><?xml version="1.0" encoding="utf-8"?>
<comments xmlns="http://schemas.openxmlformats.org/spreadsheetml/2006/main">
  <authors>
    <author>CBPO Staff</author>
  </authors>
  <commentList>
    <comment ref="J2" authorId="0">
      <text>
        <r>
          <rPr>
            <b/>
            <sz val="8"/>
            <rFont val="Tahoma"/>
            <family val="0"/>
          </rPr>
          <t>CBPO Staff:</t>
        </r>
        <r>
          <rPr>
            <sz val="8"/>
            <rFont val="Tahoma"/>
            <family val="0"/>
          </rPr>
          <t xml:space="preserve">
This figure needs updated. It is really much lower</t>
        </r>
      </text>
    </comment>
  </commentList>
</comments>
</file>

<file path=xl/sharedStrings.xml><?xml version="1.0" encoding="utf-8"?>
<sst xmlns="http://schemas.openxmlformats.org/spreadsheetml/2006/main" count="108" uniqueCount="52">
  <si>
    <t>2007-2008 school year</t>
  </si>
  <si>
    <t>Total # elem. school students</t>
  </si>
  <si>
    <t># received MWEE in ES</t>
  </si>
  <si>
    <t>% received MWEE in ES</t>
  </si>
  <si>
    <t>Total # mid. school students</t>
  </si>
  <si>
    <t># received MWEE in MS</t>
  </si>
  <si>
    <t>% received MWEE in MS</t>
  </si>
  <si>
    <t>Total # high school students</t>
  </si>
  <si>
    <t># received MWEE in HS</t>
  </si>
  <si>
    <t>% received MWEE in HS</t>
  </si>
  <si>
    <t>MD</t>
  </si>
  <si>
    <t>PA</t>
  </si>
  <si>
    <t>VA</t>
  </si>
  <si>
    <t>Totals</t>
  </si>
  <si>
    <t>MWEE Index</t>
  </si>
  <si>
    <t>Contact: Paula Klonowski</t>
  </si>
  <si>
    <t>Contact: Becky Bell 1/15/2009</t>
  </si>
  <si>
    <t>Contact: Paula Klonowski 1/28/2009</t>
  </si>
  <si>
    <t>DC</t>
  </si>
  <si>
    <t>2006-2007 school year</t>
  </si>
  <si>
    <t>Contact: Patti Vathis *data from 2005-2007 grant analysis</t>
  </si>
  <si>
    <t>Contact: Gilda Allen 1/26/2009</t>
  </si>
  <si>
    <t>Contact: Patti Vathis 2/24/2009</t>
  </si>
  <si>
    <t>Maryland</t>
  </si>
  <si>
    <t>Pennsylvania</t>
  </si>
  <si>
    <t>Virginia</t>
  </si>
  <si>
    <t>Elementary</t>
  </si>
  <si>
    <t>Middle</t>
  </si>
  <si>
    <t>High</t>
  </si>
  <si>
    <t>2007-2008</t>
  </si>
  <si>
    <t>2007-2006</t>
  </si>
  <si>
    <t>2006-2005</t>
  </si>
  <si>
    <t>School Year</t>
  </si>
  <si>
    <t>notes: all MD 2006-07 data is based on 2007-2008 school year data</t>
  </si>
  <si>
    <t>Contact: Becky Bell</t>
  </si>
  <si>
    <t>notes: PA % achieved data (column D, G and J) from 2005-2007 grant analysis; total population numbers (columns B, E and H) are from 2007-2008 school year.  # received is calculated from these values.</t>
  </si>
  <si>
    <t>total students</t>
  </si>
  <si>
    <t>total MWEEs</t>
  </si>
  <si>
    <t>Education and Interpretation</t>
  </si>
  <si>
    <t>Contact: Paula Klonowski 2/16/2010</t>
  </si>
  <si>
    <t>Contact: Patti Vathis 2/19/2010</t>
  </si>
  <si>
    <t>2008-2009</t>
  </si>
  <si>
    <t>Contact: Gilda Allen 2/17/2010</t>
  </si>
  <si>
    <t>2008-2009 school year</t>
  </si>
  <si>
    <t>Contact: Becky Bell 2/25/2010</t>
  </si>
  <si>
    <t>2009-2010</t>
  </si>
  <si>
    <t>Contact: Patti Vathis 2/24/2011</t>
  </si>
  <si>
    <t>Contact: Gary Hedges 2/25/11</t>
  </si>
  <si>
    <t>Contact: Patricia Doan 3/1/11</t>
  </si>
  <si>
    <t>2009-2010 school year</t>
  </si>
  <si>
    <t>NOTE: Data from Maryland, Pennsylvania, Virginia, and DC was not available for the 2009-2010 school year.  Data from the 2008-2009 school years were used in this analysis.</t>
  </si>
  <si>
    <t>Contact: Barbara Young 3/7/11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</si>
</sst>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</numFmts>
  <fonts count="13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8"/>
      <name val="Calibri"/>
      <family val="2"/>
    </font>
    <font>
      <sz val="11"/>
      <name val="Arial"/>
      <family val="2"/>
    </font>
    <font>
      <sz val="10"/>
      <color indexed="1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right" vertical="top" wrapText="1"/>
    </xf>
    <xf numFmtId="9" fontId="1" fillId="0" borderId="4" xfId="0" applyNumberFormat="1" applyFont="1" applyBorder="1" applyAlignment="1">
      <alignment horizontal="right" vertical="top" wrapText="1"/>
    </xf>
    <xf numFmtId="0" fontId="1" fillId="0" borderId="5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right" vertical="top" wrapText="1"/>
    </xf>
    <xf numFmtId="0" fontId="0" fillId="2" borderId="0" xfId="0" applyFill="1" applyAlignment="1">
      <alignment/>
    </xf>
    <xf numFmtId="0" fontId="1" fillId="3" borderId="3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right" vertical="top" wrapText="1"/>
    </xf>
    <xf numFmtId="9" fontId="1" fillId="3" borderId="4" xfId="0" applyNumberFormat="1" applyFont="1" applyFill="1" applyBorder="1" applyAlignment="1">
      <alignment horizontal="right" vertical="top" wrapText="1"/>
    </xf>
    <xf numFmtId="0" fontId="0" fillId="3" borderId="0" xfId="0" applyFill="1" applyAlignment="1">
      <alignment/>
    </xf>
    <xf numFmtId="0" fontId="1" fillId="4" borderId="3" xfId="0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right" vertical="top" wrapText="1"/>
    </xf>
    <xf numFmtId="9" fontId="1" fillId="4" borderId="4" xfId="0" applyNumberFormat="1" applyFont="1" applyFill="1" applyBorder="1" applyAlignment="1">
      <alignment horizontal="right" vertical="top" wrapText="1"/>
    </xf>
    <xf numFmtId="0" fontId="0" fillId="4" borderId="0" xfId="0" applyFill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9" fontId="0" fillId="0" borderId="3" xfId="0" applyNumberFormat="1" applyBorder="1" applyAlignment="1">
      <alignment/>
    </xf>
    <xf numFmtId="0" fontId="0" fillId="5" borderId="0" xfId="0" applyFill="1" applyAlignment="1">
      <alignment/>
    </xf>
    <xf numFmtId="0" fontId="0" fillId="5" borderId="1" xfId="0" applyFill="1" applyBorder="1" applyAlignment="1">
      <alignment/>
    </xf>
    <xf numFmtId="168" fontId="1" fillId="2" borderId="4" xfId="0" applyNumberFormat="1" applyFont="1" applyFill="1" applyBorder="1" applyAlignment="1">
      <alignment horizontal="right" vertical="top" wrapText="1"/>
    </xf>
    <xf numFmtId="1" fontId="1" fillId="2" borderId="4" xfId="0" applyNumberFormat="1" applyFont="1" applyFill="1" applyBorder="1" applyAlignment="1">
      <alignment horizontal="right" vertical="top" wrapText="1"/>
    </xf>
    <xf numFmtId="1" fontId="1" fillId="3" borderId="4" xfId="0" applyNumberFormat="1" applyFont="1" applyFill="1" applyBorder="1" applyAlignment="1">
      <alignment horizontal="right" vertical="top" wrapText="1"/>
    </xf>
    <xf numFmtId="1" fontId="1" fillId="4" borderId="4" xfId="0" applyNumberFormat="1" applyFont="1" applyFill="1" applyBorder="1" applyAlignment="1">
      <alignment horizontal="right" vertical="top" wrapText="1"/>
    </xf>
    <xf numFmtId="1" fontId="1" fillId="0" borderId="4" xfId="0" applyNumberFormat="1" applyFont="1" applyBorder="1" applyAlignment="1">
      <alignment horizontal="right" vertical="top" wrapText="1"/>
    </xf>
    <xf numFmtId="9" fontId="1" fillId="2" borderId="4" xfId="0" applyNumberFormat="1" applyFont="1" applyFill="1" applyBorder="1" applyAlignment="1">
      <alignment horizontal="right" vertical="top" wrapText="1"/>
    </xf>
    <xf numFmtId="0" fontId="0" fillId="5" borderId="8" xfId="0" applyFill="1" applyBorder="1" applyAlignment="1">
      <alignment/>
    </xf>
    <xf numFmtId="9" fontId="0" fillId="0" borderId="0" xfId="0" applyNumberFormat="1" applyAlignment="1">
      <alignment/>
    </xf>
    <xf numFmtId="3" fontId="1" fillId="3" borderId="1" xfId="21" applyNumberFormat="1" applyFont="1" applyFill="1" applyBorder="1" applyAlignment="1">
      <alignment vertical="center" wrapText="1"/>
      <protection/>
    </xf>
    <xf numFmtId="0" fontId="1" fillId="0" borderId="2" xfId="0" applyFont="1" applyFill="1" applyBorder="1" applyAlignment="1">
      <alignment vertical="top" wrapText="1"/>
    </xf>
    <xf numFmtId="3" fontId="5" fillId="0" borderId="0" xfId="0" applyNumberFormat="1" applyFont="1" applyAlignment="1">
      <alignment/>
    </xf>
    <xf numFmtId="0" fontId="0" fillId="5" borderId="2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3" fontId="9" fillId="0" borderId="0" xfId="0" applyNumberFormat="1" applyFont="1" applyAlignment="1">
      <alignment horizontal="right" vertical="top" wrapText="1"/>
    </xf>
    <xf numFmtId="9" fontId="9" fillId="0" borderId="0" xfId="0" applyNumberFormat="1" applyFont="1" applyAlignment="1">
      <alignment horizontal="right" vertical="top" wrapText="1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3" fontId="11" fillId="5" borderId="1" xfId="0" applyNumberFormat="1" applyFont="1" applyFill="1" applyBorder="1" applyAlignment="1">
      <alignment/>
    </xf>
    <xf numFmtId="3" fontId="0" fillId="5" borderId="1" xfId="0" applyNumberFormat="1" applyFill="1" applyBorder="1" applyAlignment="1">
      <alignment/>
    </xf>
    <xf numFmtId="3" fontId="0" fillId="5" borderId="2" xfId="0" applyNumberFormat="1" applyFill="1" applyBorder="1" applyAlignment="1">
      <alignment/>
    </xf>
    <xf numFmtId="3" fontId="1" fillId="2" borderId="4" xfId="0" applyNumberFormat="1" applyFont="1" applyFill="1" applyBorder="1" applyAlignment="1">
      <alignment horizontal="right" vertical="top" wrapText="1"/>
    </xf>
    <xf numFmtId="3" fontId="1" fillId="3" borderId="4" xfId="0" applyNumberFormat="1" applyFont="1" applyFill="1" applyBorder="1" applyAlignment="1">
      <alignment horizontal="right" vertical="top" wrapText="1"/>
    </xf>
    <xf numFmtId="9" fontId="0" fillId="0" borderId="0" xfId="0" applyNumberFormat="1" applyBorder="1" applyAlignment="1">
      <alignment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9" fontId="1" fillId="0" borderId="0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ct 1 Enroll County by Grade 2007-08 10030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2007-2008 School Year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'2007-2008 School Year'!$D$10</c:f>
              <c:strCache>
                <c:ptCount val="1"/>
                <c:pt idx="0">
                  <c:v>Maryland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'2007-2008 School Year'!$E$10:$E$12</c:f>
              <c:strCache/>
            </c:strRef>
          </c:cat>
          <c:val>
            <c:numRef>
              <c:f>('2007-2008 School Year'!$D$2,'2007-2008 School Year'!$G$2,'2007-2008 School Year'!$J$2)</c:f>
              <c:numCache/>
            </c:numRef>
          </c:val>
        </c:ser>
        <c:ser>
          <c:idx val="1"/>
          <c:order val="1"/>
          <c:tx>
            <c:strRef>
              <c:f>'2007-2008 School Year'!$D$11</c:f>
              <c:strCache>
                <c:ptCount val="1"/>
                <c:pt idx="0">
                  <c:v>Pennsylvania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'2007-2008 School Year'!$E$10:$E$12</c:f>
              <c:strCache/>
            </c:strRef>
          </c:cat>
          <c:val>
            <c:numRef>
              <c:f>('2007-2008 School Year'!$D$3,'2007-2008 School Year'!$G$3,'2007-2008 School Year'!$J$3)</c:f>
              <c:numCache/>
            </c:numRef>
          </c:val>
        </c:ser>
        <c:ser>
          <c:idx val="2"/>
          <c:order val="2"/>
          <c:tx>
            <c:strRef>
              <c:f>'2007-2008 School Year'!$D$12</c:f>
              <c:strCache>
                <c:ptCount val="1"/>
                <c:pt idx="0">
                  <c:v>Virginia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'2007-2008 School Year'!$E$10:$E$12</c:f>
              <c:strCache/>
            </c:strRef>
          </c:cat>
          <c:val>
            <c:numRef>
              <c:f>('2007-2008 School Year'!$D$4,'2007-2008 School Year'!$G$4,'2007-2008 School Year'!$J$4)</c:f>
              <c:numCache/>
            </c:numRef>
          </c:val>
        </c:ser>
        <c:axId val="64089666"/>
        <c:axId val="39936083"/>
      </c:barChart>
      <c:catAx>
        <c:axId val="64089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36083"/>
        <c:crosses val="autoZero"/>
        <c:auto val="1"/>
        <c:lblOffset val="100"/>
        <c:noMultiLvlLbl val="0"/>
      </c:catAx>
      <c:valAx>
        <c:axId val="39936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Students Who Received a MWEE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89666"/>
        <c:crossesAt val="1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10</xdr:row>
      <xdr:rowOff>152400</xdr:rowOff>
    </xdr:from>
    <xdr:to>
      <xdr:col>13</xdr:col>
      <xdr:colOff>171450</xdr:colOff>
      <xdr:row>34</xdr:row>
      <xdr:rowOff>85725</xdr:rowOff>
    </xdr:to>
    <xdr:graphicFrame>
      <xdr:nvGraphicFramePr>
        <xdr:cNvPr id="1" name="Chart 3"/>
        <xdr:cNvGraphicFramePr/>
      </xdr:nvGraphicFramePr>
      <xdr:xfrm>
        <a:off x="4733925" y="2333625"/>
        <a:ext cx="58959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"/>
  <sheetViews>
    <sheetView tabSelected="1" workbookViewId="0" topLeftCell="A1">
      <selection activeCell="A5" sqref="A5"/>
    </sheetView>
  </sheetViews>
  <sheetFormatPr defaultColWidth="9.140625" defaultRowHeight="12.75"/>
  <cols>
    <col min="1" max="1" width="4.7109375" style="0" customWidth="1"/>
    <col min="2" max="8" width="5.00390625" style="0" bestFit="1" customWidth="1"/>
    <col min="9" max="12" width="5.7109375" style="0" bestFit="1" customWidth="1"/>
  </cols>
  <sheetData>
    <row r="2" s="40" customFormat="1" ht="12.75"/>
    <row r="3" spans="2:12" ht="12.75">
      <c r="B3">
        <v>2000</v>
      </c>
      <c r="C3">
        <v>2001</v>
      </c>
      <c r="D3">
        <v>2002</v>
      </c>
      <c r="E3">
        <v>2003</v>
      </c>
      <c r="F3">
        <v>2004</v>
      </c>
      <c r="G3">
        <v>2005</v>
      </c>
      <c r="H3">
        <v>2006</v>
      </c>
      <c r="I3">
        <v>2007</v>
      </c>
      <c r="J3">
        <v>2008</v>
      </c>
      <c r="K3">
        <v>2009</v>
      </c>
      <c r="L3">
        <v>2010</v>
      </c>
    </row>
    <row r="4" spans="1:12" ht="12.75">
      <c r="A4" s="40" t="s">
        <v>38</v>
      </c>
      <c r="B4" s="40"/>
      <c r="C4" s="40"/>
      <c r="D4" s="40"/>
      <c r="E4" s="40"/>
      <c r="F4" s="40"/>
      <c r="G4" s="40"/>
      <c r="H4" s="40"/>
      <c r="I4" s="30">
        <v>0.6</v>
      </c>
      <c r="J4" s="30">
        <v>0.73</v>
      </c>
      <c r="K4" s="30">
        <v>0.8</v>
      </c>
      <c r="L4" s="30">
        <v>0.8</v>
      </c>
    </row>
    <row r="5" spans="9:12" ht="12.75">
      <c r="I5" s="30"/>
      <c r="J5" s="30"/>
      <c r="K5" s="30"/>
      <c r="L5" s="3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J8" sqref="J8"/>
    </sheetView>
  </sheetViews>
  <sheetFormatPr defaultColWidth="9.140625" defaultRowHeight="12.75"/>
  <cols>
    <col min="1" max="1" width="8.421875" style="0" bestFit="1" customWidth="1"/>
    <col min="2" max="2" width="11.140625" style="0" customWidth="1"/>
    <col min="13" max="13" width="31.7109375" style="0" bestFit="1" customWidth="1"/>
  </cols>
  <sheetData>
    <row r="1" spans="1:11" ht="51.75" thickBot="1">
      <c r="A1" s="1" t="s">
        <v>49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2" t="s">
        <v>14</v>
      </c>
    </row>
    <row r="2" spans="1:13" ht="13.5" thickBot="1">
      <c r="A2" s="7" t="s">
        <v>10</v>
      </c>
      <c r="B2" s="50">
        <v>363120</v>
      </c>
      <c r="C2" s="50">
        <v>295465</v>
      </c>
      <c r="D2" s="28">
        <f>C2/B2</f>
        <v>0.8136841815377837</v>
      </c>
      <c r="E2" s="50">
        <v>191650</v>
      </c>
      <c r="F2" s="50">
        <v>151233</v>
      </c>
      <c r="G2" s="28">
        <f>F2/E2</f>
        <v>0.7891103574223846</v>
      </c>
      <c r="H2" s="50">
        <v>262260</v>
      </c>
      <c r="I2" s="50">
        <v>206262</v>
      </c>
      <c r="J2" s="23">
        <f>I2/H2</f>
        <v>0.7864790665751544</v>
      </c>
      <c r="K2" s="18"/>
      <c r="M2" s="9" t="s">
        <v>47</v>
      </c>
    </row>
    <row r="3" spans="1:13" ht="13.5" thickBot="1">
      <c r="A3" s="10" t="s">
        <v>11</v>
      </c>
      <c r="B3" s="31">
        <v>347677</v>
      </c>
      <c r="C3" s="51">
        <v>260757</v>
      </c>
      <c r="D3" s="12">
        <f>C3/B3</f>
        <v>0.7499978428253811</v>
      </c>
      <c r="E3" s="51">
        <v>208605</v>
      </c>
      <c r="F3" s="51">
        <v>135593</v>
      </c>
      <c r="G3" s="12">
        <f>F3/E3</f>
        <v>0.6499988015627621</v>
      </c>
      <c r="H3" s="51">
        <v>139070</v>
      </c>
      <c r="I3" s="51">
        <v>83442</v>
      </c>
      <c r="J3" s="12">
        <f>I3/H3</f>
        <v>0.6</v>
      </c>
      <c r="K3" s="19"/>
      <c r="M3" s="13" t="s">
        <v>46</v>
      </c>
    </row>
    <row r="4" spans="1:13" ht="13.5" thickBot="1">
      <c r="A4" s="14" t="s">
        <v>12</v>
      </c>
      <c r="B4" s="26">
        <v>550802</v>
      </c>
      <c r="C4" s="26">
        <v>461600</v>
      </c>
      <c r="D4" s="16">
        <f>C4/B4</f>
        <v>0.8380506969836711</v>
      </c>
      <c r="E4" s="26">
        <v>274219</v>
      </c>
      <c r="F4" s="26">
        <v>242931</v>
      </c>
      <c r="G4" s="16">
        <f>F4/E4</f>
        <v>0.8859014145628129</v>
      </c>
      <c r="H4" s="26">
        <v>380787</v>
      </c>
      <c r="I4" s="26">
        <v>337339</v>
      </c>
      <c r="J4" s="16">
        <f>I4/H4</f>
        <v>0.8858994661057231</v>
      </c>
      <c r="K4" s="19"/>
      <c r="M4" s="17" t="s">
        <v>51</v>
      </c>
    </row>
    <row r="5" spans="1:11" ht="13.5" thickBot="1">
      <c r="A5" s="3" t="s">
        <v>13</v>
      </c>
      <c r="B5" s="27">
        <f>SUM(B2:B4)</f>
        <v>1261599</v>
      </c>
      <c r="C5" s="27">
        <f>SUM(C2:C4)</f>
        <v>1017822</v>
      </c>
      <c r="D5" s="5">
        <f>SUM(C5/B5)</f>
        <v>0.8067714067623706</v>
      </c>
      <c r="E5" s="27">
        <f>SUM(E2:E4)</f>
        <v>674474</v>
      </c>
      <c r="F5" s="27">
        <f>SUM(F2:F4)</f>
        <v>529757</v>
      </c>
      <c r="G5" s="5">
        <f>SUM(F5/E5)</f>
        <v>0.7854372444304747</v>
      </c>
      <c r="H5" s="27">
        <f>SUM(H2:H4)</f>
        <v>782117</v>
      </c>
      <c r="I5" s="27">
        <f>SUM(I2:I4)</f>
        <v>627043</v>
      </c>
      <c r="J5" s="5">
        <f>SUM(I5/H5)</f>
        <v>0.80172531731186</v>
      </c>
      <c r="K5" s="20">
        <f>SUM((D5+G5+J5)/3)</f>
        <v>0.7979779895015685</v>
      </c>
    </row>
    <row r="6" spans="1:11" ht="12.75">
      <c r="A6" s="53"/>
      <c r="B6" s="54"/>
      <c r="C6" s="54"/>
      <c r="D6" s="55"/>
      <c r="E6" s="54"/>
      <c r="F6" s="54"/>
      <c r="G6" s="55"/>
      <c r="H6" s="54"/>
      <c r="I6" s="54"/>
      <c r="J6" s="55"/>
      <c r="K6" s="52"/>
    </row>
    <row r="7" ht="13.5" thickBot="1">
      <c r="J7" s="56"/>
    </row>
    <row r="8" spans="2:10" ht="13.5" thickBot="1">
      <c r="B8" s="35" t="s">
        <v>32</v>
      </c>
      <c r="C8" s="18" t="s">
        <v>45</v>
      </c>
      <c r="D8" s="18" t="s">
        <v>41</v>
      </c>
      <c r="E8" s="36" t="s">
        <v>29</v>
      </c>
      <c r="F8" s="37" t="s">
        <v>30</v>
      </c>
      <c r="G8" s="36" t="s">
        <v>31</v>
      </c>
      <c r="J8" s="56"/>
    </row>
    <row r="9" spans="2:13" ht="13.5" thickBot="1">
      <c r="B9" s="22" t="s">
        <v>18</v>
      </c>
      <c r="C9" s="47">
        <v>10300</v>
      </c>
      <c r="D9" s="47">
        <v>10300</v>
      </c>
      <c r="E9" s="48">
        <v>3591</v>
      </c>
      <c r="F9" s="48">
        <v>5926</v>
      </c>
      <c r="G9" s="49">
        <v>2029</v>
      </c>
      <c r="M9" s="21" t="s">
        <v>48</v>
      </c>
    </row>
    <row r="12" spans="2:5" ht="15">
      <c r="B12" s="46"/>
      <c r="C12" s="42"/>
      <c r="D12" s="43"/>
      <c r="E12" s="43"/>
    </row>
    <row r="13" ht="12.75">
      <c r="A13" t="s">
        <v>50</v>
      </c>
    </row>
    <row r="14" spans="2:5" ht="15">
      <c r="B14" s="46"/>
      <c r="C14" s="42"/>
      <c r="D14" s="43"/>
      <c r="E14" s="41"/>
    </row>
    <row r="15" spans="2:3" ht="15">
      <c r="B15" s="43"/>
      <c r="C15" s="43"/>
    </row>
    <row r="16" spans="2:3" ht="15">
      <c r="B16" s="44"/>
      <c r="C16" s="41"/>
    </row>
    <row r="21" ht="12.75">
      <c r="B21" s="46"/>
    </row>
    <row r="22" ht="12.75">
      <c r="B22" s="46"/>
    </row>
    <row r="23" ht="12.75">
      <c r="B23" s="46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F36" sqref="F36"/>
    </sheetView>
  </sheetViews>
  <sheetFormatPr defaultColWidth="9.140625" defaultRowHeight="12.75"/>
  <cols>
    <col min="1" max="1" width="8.421875" style="0" bestFit="1" customWidth="1"/>
    <col min="2" max="2" width="11.140625" style="0" customWidth="1"/>
    <col min="13" max="13" width="31.7109375" style="0" bestFit="1" customWidth="1"/>
  </cols>
  <sheetData>
    <row r="1" spans="1:11" ht="51.75" thickBot="1">
      <c r="A1" s="1" t="s">
        <v>43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2" t="s">
        <v>14</v>
      </c>
    </row>
    <row r="2" spans="1:13" ht="13.5" thickBot="1">
      <c r="A2" s="7" t="s">
        <v>10</v>
      </c>
      <c r="B2" s="24">
        <v>363120</v>
      </c>
      <c r="C2" s="24">
        <v>295465</v>
      </c>
      <c r="D2" s="28">
        <f>C2/B2</f>
        <v>0.8136841815377837</v>
      </c>
      <c r="E2" s="24">
        <v>191650</v>
      </c>
      <c r="F2" s="24">
        <v>151233</v>
      </c>
      <c r="G2" s="28">
        <f>F2/E2</f>
        <v>0.7891103574223846</v>
      </c>
      <c r="H2" s="24">
        <v>262260</v>
      </c>
      <c r="I2" s="24">
        <v>206262</v>
      </c>
      <c r="J2" s="23">
        <f>I2/H2</f>
        <v>0.7864790665751544</v>
      </c>
      <c r="K2" s="18"/>
      <c r="M2" s="9" t="s">
        <v>44</v>
      </c>
    </row>
    <row r="3" spans="1:13" ht="13.5" thickBot="1">
      <c r="A3" s="10" t="s">
        <v>11</v>
      </c>
      <c r="B3" s="31">
        <v>347677</v>
      </c>
      <c r="C3" s="25">
        <v>260757</v>
      </c>
      <c r="D3" s="12">
        <f>C3/B3</f>
        <v>0.7499978428253811</v>
      </c>
      <c r="E3" s="25">
        <v>208605</v>
      </c>
      <c r="F3" s="25">
        <v>135593</v>
      </c>
      <c r="G3" s="12">
        <f>F3/E3</f>
        <v>0.6499988015627621</v>
      </c>
      <c r="H3" s="25">
        <v>139070</v>
      </c>
      <c r="I3" s="25">
        <v>83442</v>
      </c>
      <c r="J3" s="12">
        <f>I3/H3</f>
        <v>0.6</v>
      </c>
      <c r="K3" s="19"/>
      <c r="M3" s="13" t="s">
        <v>40</v>
      </c>
    </row>
    <row r="4" spans="1:13" ht="13.5" thickBot="1">
      <c r="A4" s="14" t="s">
        <v>12</v>
      </c>
      <c r="B4" s="26">
        <v>550802</v>
      </c>
      <c r="C4" s="26">
        <v>461600</v>
      </c>
      <c r="D4" s="16">
        <f>C4/B4</f>
        <v>0.8380506969836711</v>
      </c>
      <c r="E4" s="26">
        <v>274219</v>
      </c>
      <c r="F4" s="26">
        <v>242931</v>
      </c>
      <c r="G4" s="16">
        <f>F4/E4</f>
        <v>0.8859014145628129</v>
      </c>
      <c r="H4" s="26">
        <v>380787</v>
      </c>
      <c r="I4" s="26">
        <v>337339</v>
      </c>
      <c r="J4" s="16">
        <f>I4/H4</f>
        <v>0.8858994661057231</v>
      </c>
      <c r="K4" s="19"/>
      <c r="M4" s="17" t="s">
        <v>39</v>
      </c>
    </row>
    <row r="5" spans="1:11" ht="13.5" thickBot="1">
      <c r="A5" s="3" t="s">
        <v>13</v>
      </c>
      <c r="B5" s="27">
        <f>SUM(B2:B4)</f>
        <v>1261599</v>
      </c>
      <c r="C5" s="27">
        <f>SUM(C2:C4)</f>
        <v>1017822</v>
      </c>
      <c r="D5" s="5">
        <f>SUM(C5/B5)</f>
        <v>0.8067714067623706</v>
      </c>
      <c r="E5" s="27">
        <f>SUM(E2:E4)</f>
        <v>674474</v>
      </c>
      <c r="F5" s="27">
        <f>SUM(F2:F4)</f>
        <v>529757</v>
      </c>
      <c r="G5" s="5">
        <f>SUM(F5/E5)</f>
        <v>0.7854372444304747</v>
      </c>
      <c r="H5" s="27">
        <f>SUM(H2:H4)</f>
        <v>782117</v>
      </c>
      <c r="I5" s="27">
        <f>SUM(I2:I4)</f>
        <v>627043</v>
      </c>
      <c r="J5" s="5">
        <f>SUM(I5/H5)</f>
        <v>0.80172531731186</v>
      </c>
      <c r="K5" s="20">
        <f>SUM((D5+G5+J5)/3)</f>
        <v>0.7979779895015685</v>
      </c>
    </row>
    <row r="9" ht="13.5" thickBot="1"/>
    <row r="10" spans="2:6" ht="13.5" thickBot="1">
      <c r="B10" s="35" t="s">
        <v>32</v>
      </c>
      <c r="C10" s="18" t="s">
        <v>41</v>
      </c>
      <c r="D10" s="36" t="s">
        <v>29</v>
      </c>
      <c r="E10" s="37" t="s">
        <v>30</v>
      </c>
      <c r="F10" s="36" t="s">
        <v>31</v>
      </c>
    </row>
    <row r="11" spans="2:13" ht="13.5" thickBot="1">
      <c r="B11" s="22" t="s">
        <v>18</v>
      </c>
      <c r="C11" s="47">
        <v>10300</v>
      </c>
      <c r="D11" s="48">
        <v>3591</v>
      </c>
      <c r="E11" s="48">
        <v>5926</v>
      </c>
      <c r="F11" s="49">
        <v>2029</v>
      </c>
      <c r="M11" s="21" t="s">
        <v>42</v>
      </c>
    </row>
    <row r="12" spans="2:5" ht="15">
      <c r="B12" s="46"/>
      <c r="C12" s="42"/>
      <c r="D12" s="43"/>
      <c r="E12" s="43"/>
    </row>
    <row r="13" spans="2:5" ht="15">
      <c r="B13" s="46"/>
      <c r="C13" s="42"/>
      <c r="D13" s="43"/>
      <c r="E13" s="43"/>
    </row>
    <row r="14" spans="2:5" ht="15">
      <c r="B14" s="46"/>
      <c r="C14" s="42"/>
      <c r="D14" s="43"/>
      <c r="E14" s="41"/>
    </row>
    <row r="15" spans="2:5" ht="15">
      <c r="B15" s="46"/>
      <c r="C15" s="42"/>
      <c r="D15" s="43"/>
      <c r="E15" s="43"/>
    </row>
    <row r="16" spans="2:5" ht="15">
      <c r="B16" s="46"/>
      <c r="C16" s="42"/>
      <c r="D16" s="44"/>
      <c r="E16" s="41"/>
    </row>
    <row r="17" spans="2:3" ht="14.25">
      <c r="B17" s="46"/>
      <c r="C17" s="45"/>
    </row>
    <row r="18" ht="12.75">
      <c r="B18" s="46"/>
    </row>
    <row r="19" ht="12.75">
      <c r="B19" s="46"/>
    </row>
    <row r="20" ht="12.75">
      <c r="B20" s="46"/>
    </row>
    <row r="21" ht="12.75">
      <c r="B21" s="46"/>
    </row>
    <row r="22" ht="12.75">
      <c r="B22" s="46"/>
    </row>
    <row r="23" ht="12.75">
      <c r="B23" s="46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0">
      <selection activeCell="C23" sqref="C23"/>
    </sheetView>
  </sheetViews>
  <sheetFormatPr defaultColWidth="9.140625" defaultRowHeight="12.75"/>
  <cols>
    <col min="1" max="1" width="11.28125" style="0" customWidth="1"/>
    <col min="4" max="4" width="13.8515625" style="0" customWidth="1"/>
    <col min="5" max="5" width="10.00390625" style="0" customWidth="1"/>
    <col min="7" max="7" width="10.00390625" style="0" bestFit="1" customWidth="1"/>
    <col min="13" max="13" width="38.57421875" style="0" customWidth="1"/>
  </cols>
  <sheetData>
    <row r="1" spans="1:11" ht="51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2" t="s">
        <v>14</v>
      </c>
    </row>
    <row r="2" spans="1:13" ht="13.5" thickBot="1">
      <c r="A2" s="7" t="s">
        <v>10</v>
      </c>
      <c r="B2" s="24">
        <v>304511</v>
      </c>
      <c r="C2" s="24">
        <f>SUM(B2*0.727)</f>
        <v>221379.497</v>
      </c>
      <c r="D2" s="28">
        <f>SUM(C2/B2)</f>
        <v>0.727</v>
      </c>
      <c r="E2" s="24">
        <v>194548</v>
      </c>
      <c r="F2" s="24">
        <f>SUM(E2*0.913)</f>
        <v>177622.324</v>
      </c>
      <c r="G2" s="28">
        <f>SUM(F2/E2)</f>
        <v>0.9129999999999999</v>
      </c>
      <c r="H2" s="24">
        <v>126879</v>
      </c>
      <c r="I2" s="24">
        <f>SUM(H2*0.827)</f>
        <v>104928.93299999999</v>
      </c>
      <c r="J2" s="23">
        <f>SUM(I2/H2)</f>
        <v>0.827</v>
      </c>
      <c r="K2" s="18"/>
      <c r="M2" s="9" t="s">
        <v>16</v>
      </c>
    </row>
    <row r="3" spans="1:13" ht="13.5" thickBot="1">
      <c r="A3" s="10" t="s">
        <v>11</v>
      </c>
      <c r="B3" s="31">
        <v>322426</v>
      </c>
      <c r="C3" s="25">
        <f>B3*D3</f>
        <v>193455.6</v>
      </c>
      <c r="D3" s="12">
        <v>0.6</v>
      </c>
      <c r="E3" s="25">
        <v>172495</v>
      </c>
      <c r="F3" s="25">
        <f>G3*E3</f>
        <v>81072.65</v>
      </c>
      <c r="G3" s="12">
        <v>0.47</v>
      </c>
      <c r="H3" s="25">
        <v>245518</v>
      </c>
      <c r="I3" s="25">
        <f>J3*H3</f>
        <v>68745.04000000001</v>
      </c>
      <c r="J3" s="12">
        <v>0.28</v>
      </c>
      <c r="K3" s="19"/>
      <c r="M3" s="13" t="s">
        <v>22</v>
      </c>
    </row>
    <row r="4" spans="1:13" ht="13.5" thickBot="1">
      <c r="A4" s="14" t="s">
        <v>12</v>
      </c>
      <c r="B4" s="26">
        <v>544749</v>
      </c>
      <c r="C4" s="26">
        <v>463690</v>
      </c>
      <c r="D4" s="16">
        <f>SUM(C4/B4)</f>
        <v>0.8511993597051118</v>
      </c>
      <c r="E4" s="26">
        <v>280094</v>
      </c>
      <c r="F4" s="26">
        <v>243500</v>
      </c>
      <c r="G4" s="16">
        <f>SUM(F4/E4)</f>
        <v>0.8693510035916514</v>
      </c>
      <c r="H4" s="26">
        <v>381294</v>
      </c>
      <c r="I4" s="26">
        <v>316817</v>
      </c>
      <c r="J4" s="16">
        <f>SUM(I4/H4)</f>
        <v>0.8308995158591533</v>
      </c>
      <c r="K4" s="19"/>
      <c r="M4" s="17" t="s">
        <v>17</v>
      </c>
    </row>
    <row r="5" spans="1:13" ht="13.5" thickBot="1">
      <c r="A5" s="3" t="s">
        <v>13</v>
      </c>
      <c r="B5" s="27">
        <f>SUM(B2:B4)</f>
        <v>1171686</v>
      </c>
      <c r="C5" s="27">
        <f>SUM(C2:C4)</f>
        <v>878525.0970000001</v>
      </c>
      <c r="D5" s="5">
        <f>SUM(C5/B5)</f>
        <v>0.7497956764867039</v>
      </c>
      <c r="E5" s="27">
        <f>SUM(E2:E4)</f>
        <v>647137</v>
      </c>
      <c r="F5" s="27">
        <f>SUM(F2:F4)</f>
        <v>502194.974</v>
      </c>
      <c r="G5" s="5">
        <f>SUM(F5/E5)</f>
        <v>0.7760257472529001</v>
      </c>
      <c r="H5" s="27">
        <f>SUM(H2:H4)</f>
        <v>753691</v>
      </c>
      <c r="I5" s="27">
        <f>SUM(I2:I4)</f>
        <v>490490.973</v>
      </c>
      <c r="J5" s="5">
        <f>SUM(I5/H5)</f>
        <v>0.6507852329402899</v>
      </c>
      <c r="K5" s="20">
        <f>SUM((D5+G5+J5)/3)</f>
        <v>0.7255355522266314</v>
      </c>
      <c r="M5" s="21" t="s">
        <v>21</v>
      </c>
    </row>
    <row r="6" spans="9:10" ht="12.75">
      <c r="I6" t="s">
        <v>36</v>
      </c>
      <c r="J6" t="s">
        <v>37</v>
      </c>
    </row>
    <row r="7" spans="9:10" ht="13.5" thickBot="1">
      <c r="I7" s="39">
        <f>SUM(B5+E5+H5)</f>
        <v>2572514</v>
      </c>
      <c r="J7" s="39">
        <f>SUM(C5+F5+I5)</f>
        <v>1871211.044</v>
      </c>
    </row>
    <row r="8" spans="1:4" ht="13.5" thickBot="1">
      <c r="A8" s="35" t="s">
        <v>32</v>
      </c>
      <c r="B8" s="36" t="s">
        <v>29</v>
      </c>
      <c r="C8" s="37" t="s">
        <v>30</v>
      </c>
      <c r="D8" s="36" t="s">
        <v>31</v>
      </c>
    </row>
    <row r="9" spans="1:4" ht="13.5" thickBot="1">
      <c r="A9" s="22" t="s">
        <v>18</v>
      </c>
      <c r="B9" s="22">
        <v>3591</v>
      </c>
      <c r="C9" s="22">
        <v>5926</v>
      </c>
      <c r="D9" s="34">
        <v>2029</v>
      </c>
    </row>
    <row r="10" spans="4:5" ht="12.75">
      <c r="D10" t="s">
        <v>23</v>
      </c>
      <c r="E10" t="s">
        <v>26</v>
      </c>
    </row>
    <row r="11" spans="4:5" ht="12.75">
      <c r="D11" t="s">
        <v>24</v>
      </c>
      <c r="E11" t="s">
        <v>27</v>
      </c>
    </row>
    <row r="12" spans="4:5" ht="12.75">
      <c r="D12" t="s">
        <v>25</v>
      </c>
      <c r="E12" t="s">
        <v>28</v>
      </c>
    </row>
    <row r="13" ht="12.75">
      <c r="B13" s="33"/>
    </row>
    <row r="14" ht="12.75">
      <c r="B14" s="33"/>
    </row>
    <row r="15" ht="12.75">
      <c r="B15" s="30"/>
    </row>
  </sheetData>
  <printOptions/>
  <pageMargins left="0.75" right="0.75" top="1" bottom="1" header="0.5" footer="0.5"/>
  <pageSetup horizontalDpi="300" verticalDpi="300" orientation="landscape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M22" sqref="M22"/>
    </sheetView>
  </sheetViews>
  <sheetFormatPr defaultColWidth="9.140625" defaultRowHeight="12.75"/>
  <cols>
    <col min="7" max="7" width="10.00390625" style="0" bestFit="1" customWidth="1"/>
    <col min="13" max="13" width="38.57421875" style="0" customWidth="1"/>
  </cols>
  <sheetData>
    <row r="1" spans="1:11" ht="51.75" thickBot="1">
      <c r="A1" s="1" t="s">
        <v>19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6" t="s">
        <v>14</v>
      </c>
    </row>
    <row r="2" spans="1:13" ht="13.5" thickBot="1">
      <c r="A2" s="7" t="s">
        <v>10</v>
      </c>
      <c r="B2" s="8">
        <v>304511</v>
      </c>
      <c r="C2" s="8">
        <f>SUM(B2*0.727)</f>
        <v>221379.497</v>
      </c>
      <c r="D2" s="23">
        <f>SUM(C2/B2)</f>
        <v>0.727</v>
      </c>
      <c r="E2" s="8">
        <v>194548</v>
      </c>
      <c r="F2" s="8">
        <f>SUM(E2*0.913)</f>
        <v>177622.324</v>
      </c>
      <c r="G2" s="23">
        <f>SUM(F2/E2)</f>
        <v>0.9129999999999999</v>
      </c>
      <c r="H2" s="8">
        <v>126879</v>
      </c>
      <c r="I2" s="8">
        <f>SUM(H2*0.827)</f>
        <v>104928.93299999999</v>
      </c>
      <c r="J2" s="23">
        <f>SUM(I2/H2)</f>
        <v>0.827</v>
      </c>
      <c r="K2" s="18"/>
      <c r="M2" s="9" t="s">
        <v>34</v>
      </c>
    </row>
    <row r="3" spans="1:13" ht="13.5" thickBot="1">
      <c r="A3" s="10" t="s">
        <v>11</v>
      </c>
      <c r="B3" s="11">
        <v>322426</v>
      </c>
      <c r="C3" s="11">
        <f>SUM(B3*D3)</f>
        <v>145091.7</v>
      </c>
      <c r="D3" s="12">
        <v>0.45</v>
      </c>
      <c r="E3" s="11">
        <v>172495</v>
      </c>
      <c r="F3" s="11">
        <f>SUM(E3*G3)</f>
        <v>55198.4</v>
      </c>
      <c r="G3" s="12">
        <v>0.32</v>
      </c>
      <c r="H3" s="11">
        <v>245518</v>
      </c>
      <c r="I3" s="11">
        <f>SUM(H3*J3)</f>
        <v>56469.14</v>
      </c>
      <c r="J3" s="12">
        <v>0.23</v>
      </c>
      <c r="K3" s="19"/>
      <c r="M3" s="13" t="s">
        <v>20</v>
      </c>
    </row>
    <row r="4" spans="1:13" ht="13.5" thickBot="1">
      <c r="A4" s="14" t="s">
        <v>12</v>
      </c>
      <c r="B4" s="15">
        <v>644799</v>
      </c>
      <c r="C4" s="15">
        <v>360000</v>
      </c>
      <c r="D4" s="16">
        <f>SUM(C4/B4)</f>
        <v>0.5583135209576938</v>
      </c>
      <c r="E4" s="15">
        <v>285175</v>
      </c>
      <c r="F4" s="15">
        <v>193000</v>
      </c>
      <c r="G4" s="16">
        <f>SUM(F4/E4)</f>
        <v>0.6767774173752958</v>
      </c>
      <c r="H4" s="15">
        <v>378755</v>
      </c>
      <c r="I4" s="15">
        <v>267000</v>
      </c>
      <c r="J4" s="16">
        <f>SUM(I4/H4)</f>
        <v>0.7049411888951961</v>
      </c>
      <c r="K4" s="19"/>
      <c r="M4" s="17" t="s">
        <v>15</v>
      </c>
    </row>
    <row r="5" spans="1:11" ht="13.5" thickBot="1">
      <c r="A5" s="3" t="s">
        <v>13</v>
      </c>
      <c r="B5" s="4">
        <f>SUM(B2:B4)</f>
        <v>1271736</v>
      </c>
      <c r="C5" s="4">
        <f>SUM(C2:C4)</f>
        <v>726471.197</v>
      </c>
      <c r="D5" s="5">
        <f>SUM(C5/B5)</f>
        <v>0.571243714890512</v>
      </c>
      <c r="E5" s="4">
        <f>SUM(E2:E4)</f>
        <v>652218</v>
      </c>
      <c r="F5" s="4">
        <f>SUM(F2:F4)</f>
        <v>425820.724</v>
      </c>
      <c r="G5" s="5">
        <f>SUM(F5/E5)</f>
        <v>0.6528809753793977</v>
      </c>
      <c r="H5" s="4">
        <f>SUM(H2:H4)</f>
        <v>751152</v>
      </c>
      <c r="I5" s="4">
        <f>SUM(I2:I4)</f>
        <v>428398.073</v>
      </c>
      <c r="J5" s="5">
        <f>SUM(I5/H5)</f>
        <v>0.5703214169702004</v>
      </c>
      <c r="K5" s="20">
        <f>SUM((D5+G5+J5)/3)</f>
        <v>0.59814870241337</v>
      </c>
    </row>
    <row r="6" spans="9:10" ht="12.75">
      <c r="I6" t="s">
        <v>36</v>
      </c>
      <c r="J6" t="s">
        <v>37</v>
      </c>
    </row>
    <row r="7" spans="9:13" ht="25.5">
      <c r="I7" s="39">
        <f>SUM(B5+E5+H5)</f>
        <v>2675106</v>
      </c>
      <c r="J7" s="39">
        <f>SUM(C5+F5+I5)</f>
        <v>1580689.994</v>
      </c>
      <c r="M7" s="38" t="s">
        <v>33</v>
      </c>
    </row>
    <row r="8" ht="64.5" thickBot="1">
      <c r="M8" s="38" t="s">
        <v>35</v>
      </c>
    </row>
    <row r="9" spans="1:2" ht="13.5" thickBot="1">
      <c r="A9" s="29" t="s">
        <v>18</v>
      </c>
      <c r="B9" s="22">
        <v>5926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CBPO Staff</dc:creator>
  <cp:keywords/>
  <dc:description/>
  <cp:lastModifiedBy>Nsylvest</cp:lastModifiedBy>
  <cp:lastPrinted>2009-02-24T15:04:03Z</cp:lastPrinted>
  <dcterms:created xsi:type="dcterms:W3CDTF">2008-12-22T18:53:52Z</dcterms:created>
  <dcterms:modified xsi:type="dcterms:W3CDTF">2011-03-17T18:37:20Z</dcterms:modified>
  <cp:category/>
  <cp:version/>
  <cp:contentType/>
  <cp:contentStatus/>
</cp:coreProperties>
</file>