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560" tabRatio="684" activeTab="0"/>
  </bookViews>
  <sheets>
    <sheet name="River Indicator" sheetId="1" r:id="rId1"/>
    <sheet name="Bay wide graphs" sheetId="2" r:id="rId2"/>
  </sheets>
  <definedNames/>
  <calcPr fullCalcOnLoad="1"/>
</workbook>
</file>

<file path=xl/comments1.xml><?xml version="1.0" encoding="utf-8"?>
<comments xmlns="http://schemas.openxmlformats.org/spreadsheetml/2006/main">
  <authors>
    <author>nsylvest</author>
  </authors>
  <commentList>
    <comment ref="U18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revised data provided by Alan Weaver 1/14/13</t>
        </r>
      </text>
    </comment>
    <comment ref="U19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Alan Weaver 1/14/13</t>
        </r>
      </text>
    </comment>
    <comment ref="U20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TBD - doing the 2012 review now (no technicians from June ’12 to Dec ’12)</t>
        </r>
      </text>
    </comment>
    <comment ref="H19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Ellen Cosby 3/1/13</t>
        </r>
      </text>
    </comment>
    <comment ref="B19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M Hendricks 1/14/13</t>
        </r>
      </text>
    </comment>
    <comment ref="B20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M. Hendricks 1/14/13</t>
        </r>
      </text>
    </comment>
    <comment ref="H20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Ellen Cosby 3/1/13</t>
        </r>
      </text>
    </comment>
    <comment ref="N19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Eric Hilton 05/02/13</t>
        </r>
      </text>
    </comment>
    <comment ref="N20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Eric Hilton 05/02/13</t>
        </r>
      </text>
    </comment>
    <comment ref="O19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Eric Hilton 05/02/13</t>
        </r>
      </text>
    </comment>
    <comment ref="O20" authorId="0">
      <text>
        <r>
          <rPr>
            <b/>
            <sz val="9"/>
            <rFont val="Tahoma"/>
            <family val="0"/>
          </rPr>
          <t>nsylvest:</t>
        </r>
        <r>
          <rPr>
            <sz val="9"/>
            <rFont val="Tahoma"/>
            <family val="0"/>
          </rPr>
          <t xml:space="preserve">
provided by Eric Hilton 05/02/13</t>
        </r>
      </text>
    </comment>
  </commentList>
</comments>
</file>

<file path=xl/sharedStrings.xml><?xml version="1.0" encoding="utf-8"?>
<sst xmlns="http://schemas.openxmlformats.org/spreadsheetml/2006/main" count="56" uniqueCount="38">
  <si>
    <t>year</t>
  </si>
  <si>
    <t>%bay goal</t>
  </si>
  <si>
    <t>PR data</t>
  </si>
  <si>
    <t>PR%goal</t>
  </si>
  <si>
    <t>SRdata</t>
  </si>
  <si>
    <t>SR%goal</t>
  </si>
  <si>
    <t>YR data</t>
  </si>
  <si>
    <t>YR%goal</t>
  </si>
  <si>
    <t>JR data</t>
  </si>
  <si>
    <t>JR%goal</t>
  </si>
  <si>
    <t>SRbaygoal</t>
  </si>
  <si>
    <t>PRbaygoal</t>
  </si>
  <si>
    <t>YRbaygoal</t>
  </si>
  <si>
    <t>JRbaygoal</t>
  </si>
  <si>
    <t>York River Indicators</t>
  </si>
  <si>
    <t>Potomac River Indicators</t>
  </si>
  <si>
    <t>Baseline</t>
  </si>
  <si>
    <t>Goal</t>
  </si>
  <si>
    <t>Year</t>
  </si>
  <si>
    <t>Mean of Monitoring Data</t>
  </si>
  <si>
    <t>Percent Achievement</t>
  </si>
  <si>
    <t>fish passed</t>
  </si>
  <si>
    <t>*Landings plus discards</t>
  </si>
  <si>
    <t>arithmetic</t>
  </si>
  <si>
    <t>denominator</t>
  </si>
  <si>
    <t>geometric</t>
  </si>
  <si>
    <t>arith</t>
  </si>
  <si>
    <t>geo</t>
  </si>
  <si>
    <t>Data in green added by jeo (1448 hrs, 30 Nov, 2007)</t>
  </si>
  <si>
    <t>Data in blue are geometric means of historic data - achievement values reflect these corrected data</t>
  </si>
  <si>
    <t>Data added by jeo on December 4, 2007</t>
  </si>
  <si>
    <t>Data in Red added by AC (Nov. 2007)</t>
  </si>
  <si>
    <t>Data in red corrected by Watkins (1122 hrs, 27 Aug, 2008)</t>
  </si>
  <si>
    <t>Susquehanna River Indicator (York Haven Dam)</t>
  </si>
  <si>
    <t>James River Indicator (Boshers Dam)</t>
  </si>
  <si>
    <t>Goal (Geo)</t>
  </si>
  <si>
    <t>?</t>
  </si>
  <si>
    <t>Geo Mean of Pound Net Data* (Walburg/Sykes)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</si>
</sst>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"/>
    <numFmt numFmtId="167" formatCode="0.0000000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65" fontId="6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7" fillId="37" borderId="0" xfId="0" applyFont="1" applyFill="1" applyAlignment="1">
      <alignment/>
    </xf>
    <xf numFmtId="2" fontId="7" fillId="37" borderId="0" xfId="0" applyNumberFormat="1" applyFont="1" applyFill="1" applyAlignment="1">
      <alignment/>
    </xf>
    <xf numFmtId="0" fontId="7" fillId="37" borderId="1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1275"/>
          <c:w val="0.891"/>
          <c:h val="0.9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'River Indicator'!$B$7</c:f>
              <c:strCache>
                <c:ptCount val="1"/>
                <c:pt idx="0">
                  <c:v>fish passed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'River Indicator'!$A$8:$A$18</c:f>
              <c:numCache/>
            </c:numRef>
          </c:cat>
          <c:val>
            <c:numRef>
              <c:f>'River Indicator'!$B$8:$B$20</c:f>
              <c:numCache/>
            </c:numRef>
          </c:val>
        </c:ser>
        <c:axId val="50853974"/>
        <c:axId val="55032583"/>
      </c:barChart>
      <c:lineChart>
        <c:grouping val="standard"/>
        <c:varyColors val="0"/>
        <c:ser>
          <c:idx val="0"/>
          <c:order val="1"/>
          <c:tx>
            <c:strRef>
              <c:f>'River Indicator'!$C$7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'River Indicator'!$C$8:$C$20</c:f>
              <c:numCache/>
            </c:numRef>
          </c:val>
          <c:smooth val="0"/>
        </c:ser>
        <c:axId val="25531200"/>
        <c:axId val="28454209"/>
      </c:line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 val="autoZero"/>
        <c:auto val="0"/>
        <c:lblOffset val="100"/>
        <c:tickLblSkip val="5"/>
        <c:noMultiLvlLbl val="0"/>
      </c:catAx>
      <c:valAx>
        <c:axId val="5503258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Fish Passing Dam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At val="1"/>
        <c:crossBetween val="between"/>
        <c:dispUnits/>
      </c:valAx>
      <c:catAx>
        <c:axId val="25531200"/>
        <c:scaling>
          <c:orientation val="minMax"/>
        </c:scaling>
        <c:axPos val="b"/>
        <c:delete val="1"/>
        <c:majorTickMark val="out"/>
        <c:minorTickMark val="none"/>
        <c:tickLblPos val="none"/>
        <c:crossAx val="28454209"/>
        <c:crosses val="autoZero"/>
        <c:auto val="0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delete val="1"/>
        <c:majorTickMark val="out"/>
        <c:minorTickMark val="none"/>
        <c:tickLblPos val="none"/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195"/>
          <c:w val="0.89125"/>
          <c:h val="0.9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'River Indicator'!$H$7</c:f>
              <c:strCache>
                <c:ptCount val="1"/>
                <c:pt idx="0">
                  <c:v>Geo Mean of Pound Net Data* (Walburg/Sykes)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'River Indicator'!$G$8:$G$18</c:f>
              <c:numCache/>
            </c:numRef>
          </c:cat>
          <c:val>
            <c:numRef>
              <c:f>'River Indicator'!$H$8:$H$20</c:f>
              <c:numCache/>
            </c:numRef>
          </c:val>
        </c:ser>
        <c:axId val="54761290"/>
        <c:axId val="23089563"/>
      </c:barChart>
      <c:lineChart>
        <c:grouping val="standard"/>
        <c:varyColors val="0"/>
        <c:ser>
          <c:idx val="0"/>
          <c:order val="1"/>
          <c:tx>
            <c:strRef>
              <c:f>'River Indicator'!$J$7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'River Indicator'!$J$8:$J$20</c:f>
              <c:numCache/>
            </c:numRef>
          </c:val>
          <c:smooth val="0"/>
        </c:ser>
        <c:axId val="6479476"/>
        <c:axId val="58315285"/>
      </c:line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 val="autoZero"/>
        <c:auto val="0"/>
        <c:lblOffset val="100"/>
        <c:tickLblSkip val="5"/>
        <c:noMultiLvlLbl val="0"/>
      </c:catAx>
      <c:valAx>
        <c:axId val="2308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Catch per Unit Effort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At val="1"/>
        <c:crossBetween val="between"/>
        <c:dispUnits/>
      </c:valAx>
      <c:catAx>
        <c:axId val="6479476"/>
        <c:scaling>
          <c:orientation val="minMax"/>
        </c:scaling>
        <c:axPos val="b"/>
        <c:delete val="1"/>
        <c:majorTickMark val="out"/>
        <c:minorTickMark val="none"/>
        <c:tickLblPos val="none"/>
        <c:crossAx val="58315285"/>
        <c:crosses val="autoZero"/>
        <c:auto val="0"/>
        <c:lblOffset val="100"/>
        <c:tickLblSkip val="1"/>
        <c:noMultiLvlLbl val="0"/>
      </c:catAx>
      <c:valAx>
        <c:axId val="58315285"/>
        <c:scaling>
          <c:orientation val="minMax"/>
        </c:scaling>
        <c:axPos val="l"/>
        <c:delete val="1"/>
        <c:majorTickMark val="out"/>
        <c:minorTickMark val="none"/>
        <c:tickLblPos val="none"/>
        <c:crossAx val="647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22"/>
          <c:w val="0.89675"/>
          <c:h val="0.9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'River Indicator'!$O$7</c:f>
              <c:strCache>
                <c:ptCount val="1"/>
                <c:pt idx="0">
                  <c:v>geo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'River Indicator'!$M$8:$M$18</c:f>
              <c:numCache/>
            </c:numRef>
          </c:cat>
          <c:val>
            <c:numRef>
              <c:f>'River Indicator'!$O$8:$O$20</c:f>
              <c:numCache/>
            </c:numRef>
          </c:val>
        </c:ser>
        <c:axId val="55075518"/>
        <c:axId val="25917615"/>
      </c:barChart>
      <c:lineChart>
        <c:grouping val="standard"/>
        <c:varyColors val="0"/>
        <c:ser>
          <c:idx val="0"/>
          <c:order val="1"/>
          <c:tx>
            <c:strRef>
              <c:f>'River Indicator'!$P$7</c:f>
              <c:strCache>
                <c:ptCount val="1"/>
                <c:pt idx="0">
                  <c:v>Goal (Geo)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'River Indicator'!$M$8:$M$20</c:f>
              <c:numCache/>
            </c:numRef>
          </c:cat>
          <c:val>
            <c:numRef>
              <c:f>'River Indicator'!$P$8:$P$20</c:f>
              <c:numCache/>
            </c:numRef>
          </c:val>
          <c:smooth val="0"/>
        </c:ser>
        <c:axId val="31931944"/>
        <c:axId val="18952041"/>
      </c:line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 val="autoZero"/>
        <c:auto val="0"/>
        <c:lblOffset val="100"/>
        <c:tickLblSkip val="5"/>
        <c:noMultiLvlLbl val="0"/>
      </c:cat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Catch per Unit Effort (geometric mean)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At val="1"/>
        <c:crossBetween val="between"/>
        <c:dispUnits/>
      </c:valAx>
      <c:catAx>
        <c:axId val="31931944"/>
        <c:scaling>
          <c:orientation val="minMax"/>
        </c:scaling>
        <c:axPos val="b"/>
        <c:delete val="1"/>
        <c:majorTickMark val="out"/>
        <c:minorTickMark val="none"/>
        <c:tickLblPos val="none"/>
        <c:crossAx val="18952041"/>
        <c:crosses val="autoZero"/>
        <c:auto val="0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delete val="1"/>
        <c:majorTickMark val="out"/>
        <c:minorTickMark val="none"/>
        <c:tickLblPos val="none"/>
        <c:crossAx val="3193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1125"/>
          <c:w val="0.86875"/>
          <c:h val="0.9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'River Indicator'!$U$7</c:f>
              <c:strCache>
                <c:ptCount val="1"/>
                <c:pt idx="0">
                  <c:v>fish passed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'River Indicator'!$T$8:$T$20</c:f>
              <c:numCache/>
            </c:numRef>
          </c:cat>
          <c:val>
            <c:numRef>
              <c:f>'River Indicator'!$U$8:$U$20</c:f>
              <c:numCache/>
            </c:numRef>
          </c:val>
        </c:ser>
        <c:axId val="36350642"/>
        <c:axId val="58720323"/>
      </c:barChart>
      <c:lineChart>
        <c:grouping val="standard"/>
        <c:varyColors val="0"/>
        <c:ser>
          <c:idx val="0"/>
          <c:order val="1"/>
          <c:tx>
            <c:strRef>
              <c:f>'River Indicator'!$V$7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'River Indicator'!$T$8:$T$18</c:f>
              <c:numCache/>
            </c:numRef>
          </c:cat>
          <c:val>
            <c:numRef>
              <c:f>'River Indicator'!$V$8:$V$20</c:f>
              <c:numCache/>
            </c:numRef>
          </c:val>
          <c:smooth val="0"/>
        </c:ser>
        <c:axId val="58720860"/>
        <c:axId val="5872569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0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Fish Passing Dam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At val="1"/>
        <c:crossBetween val="between"/>
        <c:dispUnits/>
      </c:valAx>
      <c:catAx>
        <c:axId val="58720860"/>
        <c:scaling>
          <c:orientation val="minMax"/>
        </c:scaling>
        <c:axPos val="b"/>
        <c:delete val="1"/>
        <c:majorTickMark val="out"/>
        <c:minorTickMark val="none"/>
        <c:tickLblPos val="none"/>
        <c:crossAx val="58725693"/>
        <c:crosses val="autoZero"/>
        <c:auto val="0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delete val="1"/>
        <c:majorTickMark val="out"/>
        <c:minorTickMark val="none"/>
        <c:tickLblPos val="none"/>
        <c:crossAx val="587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Shad Returning to the Susquehanna River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175"/>
          <c:w val="0.90775"/>
          <c:h val="0.70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'Bay wide graphs'!$A$2:$A$22</c:f>
              <c:numCache/>
            </c:numRef>
          </c:cat>
          <c:val>
            <c:numRef>
              <c:f>'Bay wide graphs'!$C$2:$C$14</c:f>
              <c:numCache/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Goal Achieved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769190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E9E9E9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Shad Returning to the Potomac River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125"/>
          <c:w val="0.90875"/>
          <c:h val="0.69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'Bay wide graphs'!$A$2:$A$22</c:f>
              <c:numCache/>
            </c:numRef>
          </c:cat>
          <c:val>
            <c:numRef>
              <c:f>'Bay wide graphs'!$E$2:$E$14</c:f>
              <c:numCache/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Goal Achieved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E9E9E9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Shad Returning to the York River</a:t>
            </a:r>
          </a:p>
        </c:rich>
      </c:tx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225"/>
          <c:w val="0.908"/>
          <c:h val="0.70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'Bay wide graphs'!$A$2:$A$22</c:f>
              <c:numCache/>
            </c:numRef>
          </c:cat>
          <c:val>
            <c:numRef>
              <c:f>'Bay wide graphs'!$G$2:$G$14</c:f>
              <c:numCache/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Goal Achieved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E9E9E9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Shad Returning to the James River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275"/>
          <c:w val="0.909"/>
          <c:h val="0.6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'Bay wide graphs'!$A$2:$A$22</c:f>
              <c:numCache/>
            </c:numRef>
          </c:cat>
          <c:val>
            <c:numRef>
              <c:f>'Bay wide graphs'!$I$2:$I$14</c:f>
              <c:numCache/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Goal Achieved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E9E9E9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Shad Returning to the Chesapeake Bay</a:t>
            </a:r>
          </a:p>
        </c:rich>
      </c:tx>
      <c:layout>
        <c:manualLayout>
          <c:xMode val="factor"/>
          <c:yMode val="factor"/>
          <c:x val="-0.00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475"/>
          <c:w val="0.90925"/>
          <c:h val="0.70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'Bay wide graphs'!$A$2:$A$22</c:f>
              <c:numCache/>
            </c:numRef>
          </c:cat>
          <c:val>
            <c:numRef>
              <c:f>'Bay wide graphs'!$N$2:$N$14</c:f>
              <c:numCache/>
            </c:numRef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Goal Achieved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214414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E9E9E9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142875</xdr:rowOff>
    </xdr:from>
    <xdr:to>
      <xdr:col>5</xdr:col>
      <xdr:colOff>409575</xdr:colOff>
      <xdr:row>67</xdr:row>
      <xdr:rowOff>114300</xdr:rowOff>
    </xdr:to>
    <xdr:graphicFrame>
      <xdr:nvGraphicFramePr>
        <xdr:cNvPr id="1" name="Chart 13"/>
        <xdr:cNvGraphicFramePr/>
      </xdr:nvGraphicFramePr>
      <xdr:xfrm>
        <a:off x="47625" y="3219450"/>
        <a:ext cx="3857625" cy="774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20</xdr:row>
      <xdr:rowOff>9525</xdr:rowOff>
    </xdr:from>
    <xdr:to>
      <xdr:col>11</xdr:col>
      <xdr:colOff>590550</xdr:colOff>
      <xdr:row>49</xdr:row>
      <xdr:rowOff>76200</xdr:rowOff>
    </xdr:to>
    <xdr:graphicFrame>
      <xdr:nvGraphicFramePr>
        <xdr:cNvPr id="2" name="Chart 14"/>
        <xdr:cNvGraphicFramePr/>
      </xdr:nvGraphicFramePr>
      <xdr:xfrm>
        <a:off x="4143375" y="3248025"/>
        <a:ext cx="38671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20</xdr:row>
      <xdr:rowOff>76200</xdr:rowOff>
    </xdr:from>
    <xdr:to>
      <xdr:col>18</xdr:col>
      <xdr:colOff>504825</xdr:colOff>
      <xdr:row>47</xdr:row>
      <xdr:rowOff>28575</xdr:rowOff>
    </xdr:to>
    <xdr:graphicFrame>
      <xdr:nvGraphicFramePr>
        <xdr:cNvPr id="3" name="Chart 15"/>
        <xdr:cNvGraphicFramePr/>
      </xdr:nvGraphicFramePr>
      <xdr:xfrm>
        <a:off x="8334375" y="3314700"/>
        <a:ext cx="41433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19050</xdr:rowOff>
    </xdr:from>
    <xdr:to>
      <xdr:col>24</xdr:col>
      <xdr:colOff>76200</xdr:colOff>
      <xdr:row>69</xdr:row>
      <xdr:rowOff>104775</xdr:rowOff>
    </xdr:to>
    <xdr:graphicFrame>
      <xdr:nvGraphicFramePr>
        <xdr:cNvPr id="4" name="Chart 16"/>
        <xdr:cNvGraphicFramePr/>
      </xdr:nvGraphicFramePr>
      <xdr:xfrm>
        <a:off x="12696825" y="3257550"/>
        <a:ext cx="3228975" cy="802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47625</xdr:rowOff>
    </xdr:from>
    <xdr:to>
      <xdr:col>22</xdr:col>
      <xdr:colOff>47625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8686800" y="47625"/>
        <a:ext cx="4667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209550</xdr:colOff>
      <xdr:row>0</xdr:row>
      <xdr:rowOff>47625</xdr:rowOff>
    </xdr:from>
    <xdr:to>
      <xdr:col>30</xdr:col>
      <xdr:colOff>533400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13515975" y="47625"/>
        <a:ext cx="52006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21</xdr:row>
      <xdr:rowOff>0</xdr:rowOff>
    </xdr:from>
    <xdr:to>
      <xdr:col>22</xdr:col>
      <xdr:colOff>57150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8686800" y="3400425"/>
        <a:ext cx="46767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161925</xdr:colOff>
      <xdr:row>20</xdr:row>
      <xdr:rowOff>152400</xdr:rowOff>
    </xdr:from>
    <xdr:to>
      <xdr:col>30</xdr:col>
      <xdr:colOff>485775</xdr:colOff>
      <xdr:row>39</xdr:row>
      <xdr:rowOff>19050</xdr:rowOff>
    </xdr:to>
    <xdr:graphicFrame>
      <xdr:nvGraphicFramePr>
        <xdr:cNvPr id="4" name="Chart 4"/>
        <xdr:cNvGraphicFramePr/>
      </xdr:nvGraphicFramePr>
      <xdr:xfrm>
        <a:off x="13468350" y="3390900"/>
        <a:ext cx="52006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266700</xdr:colOff>
      <xdr:row>40</xdr:row>
      <xdr:rowOff>0</xdr:rowOff>
    </xdr:from>
    <xdr:to>
      <xdr:col>22</xdr:col>
      <xdr:colOff>76200</xdr:colOff>
      <xdr:row>58</xdr:row>
      <xdr:rowOff>38100</xdr:rowOff>
    </xdr:to>
    <xdr:graphicFrame>
      <xdr:nvGraphicFramePr>
        <xdr:cNvPr id="5" name="Chart 5"/>
        <xdr:cNvGraphicFramePr/>
      </xdr:nvGraphicFramePr>
      <xdr:xfrm>
        <a:off x="8696325" y="6477000"/>
        <a:ext cx="468630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pane ySplit="7" topLeftCell="A8" activePane="bottomLeft" state="frozen"/>
      <selection pane="topLeft" activeCell="I1" sqref="I1"/>
      <selection pane="bottomLeft" activeCell="L18" sqref="L18"/>
    </sheetView>
  </sheetViews>
  <sheetFormatPr defaultColWidth="9.140625" defaultRowHeight="12.75"/>
  <cols>
    <col min="2" max="3" width="12.421875" style="0" customWidth="1"/>
    <col min="4" max="4" width="9.28125" style="0" customWidth="1"/>
    <col min="7" max="7" width="9.140625" style="21" customWidth="1"/>
    <col min="10" max="10" width="10.00390625" style="0" customWidth="1"/>
    <col min="11" max="11" width="12.28125" style="0" customWidth="1"/>
    <col min="12" max="12" width="13.421875" style="0" customWidth="1"/>
    <col min="13" max="13" width="9.140625" style="21" customWidth="1"/>
    <col min="20" max="20" width="7.28125" style="21" customWidth="1"/>
    <col min="21" max="22" width="11.7109375" style="0" customWidth="1"/>
    <col min="26" max="26" width="85.00390625" style="21" bestFit="1" customWidth="1"/>
  </cols>
  <sheetData>
    <row r="1" spans="1:26" ht="12.75">
      <c r="A1" s="6" t="s">
        <v>33</v>
      </c>
      <c r="B1" s="7"/>
      <c r="C1" s="7"/>
      <c r="E1" s="7"/>
      <c r="G1" s="24" t="s">
        <v>15</v>
      </c>
      <c r="H1" s="5"/>
      <c r="M1" s="24" t="s">
        <v>14</v>
      </c>
      <c r="T1" s="24" t="s">
        <v>34</v>
      </c>
      <c r="U1" s="7"/>
      <c r="V1" s="7"/>
      <c r="W1" s="5"/>
      <c r="Z1" s="31" t="s">
        <v>28</v>
      </c>
    </row>
    <row r="2" spans="1:22" ht="12.75">
      <c r="A2" s="7"/>
      <c r="B2" s="7"/>
      <c r="C2" s="7"/>
      <c r="E2" s="7"/>
      <c r="G2" s="21" t="s">
        <v>16</v>
      </c>
      <c r="H2">
        <v>2.9</v>
      </c>
      <c r="M2" s="21" t="s">
        <v>23</v>
      </c>
      <c r="O2" s="12" t="s">
        <v>24</v>
      </c>
      <c r="R2" s="13" t="s">
        <v>25</v>
      </c>
      <c r="S2" s="13"/>
      <c r="U2" s="7"/>
      <c r="V2" s="7"/>
    </row>
    <row r="3" spans="1:26" ht="12.75">
      <c r="A3" s="7" t="s">
        <v>17</v>
      </c>
      <c r="B3" s="7">
        <v>2000000</v>
      </c>
      <c r="C3" s="7"/>
      <c r="E3" s="7"/>
      <c r="G3" s="21" t="s">
        <v>17</v>
      </c>
      <c r="H3">
        <v>31.1</v>
      </c>
      <c r="M3" s="21" t="s">
        <v>16</v>
      </c>
      <c r="N3">
        <v>3.96</v>
      </c>
      <c r="O3" s="12">
        <f>N4-N3</f>
        <v>15.579999999999998</v>
      </c>
      <c r="R3" s="13" t="s">
        <v>16</v>
      </c>
      <c r="S3" s="13">
        <v>3.2155712162954178</v>
      </c>
      <c r="T3" s="21" t="s">
        <v>17</v>
      </c>
      <c r="U3" s="7">
        <v>500000</v>
      </c>
      <c r="V3" s="7"/>
      <c r="Z3" s="32" t="s">
        <v>29</v>
      </c>
    </row>
    <row r="4" spans="1:22" ht="12.75">
      <c r="A4" s="7"/>
      <c r="B4" s="7"/>
      <c r="C4" s="7"/>
      <c r="D4" s="7"/>
      <c r="E4" s="7"/>
      <c r="M4" s="21" t="s">
        <v>17</v>
      </c>
      <c r="N4">
        <v>19.54</v>
      </c>
      <c r="R4" s="13" t="s">
        <v>17</v>
      </c>
      <c r="S4" s="13">
        <v>17.441900850161208</v>
      </c>
      <c r="U4" s="7"/>
      <c r="V4" s="7"/>
    </row>
    <row r="5" spans="7:26" ht="12.75">
      <c r="G5" s="21" t="s">
        <v>22</v>
      </c>
      <c r="Z5" s="33" t="s">
        <v>30</v>
      </c>
    </row>
    <row r="6" spans="5:18" ht="12.75">
      <c r="E6" s="6"/>
      <c r="M6" s="24" t="s">
        <v>18</v>
      </c>
      <c r="N6" s="5" t="s">
        <v>19</v>
      </c>
      <c r="O6" s="5"/>
      <c r="P6" s="5"/>
      <c r="Q6" s="5" t="s">
        <v>20</v>
      </c>
      <c r="R6" s="5"/>
    </row>
    <row r="7" spans="1:26" ht="12.75">
      <c r="A7" s="6" t="s">
        <v>18</v>
      </c>
      <c r="B7" s="22" t="s">
        <v>21</v>
      </c>
      <c r="C7" s="22" t="s">
        <v>17</v>
      </c>
      <c r="D7" s="22" t="s">
        <v>20</v>
      </c>
      <c r="E7" s="8"/>
      <c r="G7" s="24" t="s">
        <v>18</v>
      </c>
      <c r="H7" s="5" t="s">
        <v>37</v>
      </c>
      <c r="I7" s="5"/>
      <c r="J7" s="5" t="s">
        <v>17</v>
      </c>
      <c r="K7" s="5" t="s">
        <v>20</v>
      </c>
      <c r="L7" s="5"/>
      <c r="N7" s="14" t="s">
        <v>26</v>
      </c>
      <c r="O7" s="14" t="s">
        <v>27</v>
      </c>
      <c r="P7" s="5" t="s">
        <v>35</v>
      </c>
      <c r="Q7" s="14" t="s">
        <v>26</v>
      </c>
      <c r="R7" s="13" t="s">
        <v>27</v>
      </c>
      <c r="T7" s="24" t="s">
        <v>18</v>
      </c>
      <c r="U7" s="27" t="s">
        <v>21</v>
      </c>
      <c r="V7" s="22" t="s">
        <v>17</v>
      </c>
      <c r="W7" s="22" t="s">
        <v>20</v>
      </c>
      <c r="Y7" s="5"/>
      <c r="Z7" s="34" t="s">
        <v>31</v>
      </c>
    </row>
    <row r="8" spans="1:23" ht="12.75">
      <c r="A8">
        <v>2000</v>
      </c>
      <c r="B8" s="9">
        <v>4687</v>
      </c>
      <c r="C8" s="7">
        <v>2000000</v>
      </c>
      <c r="D8" s="10">
        <f aca="true" t="shared" si="0" ref="D8:D20">B8/$B$3</f>
        <v>0.0023435</v>
      </c>
      <c r="E8" s="7"/>
      <c r="G8" s="21">
        <v>2000</v>
      </c>
      <c r="H8" s="30">
        <v>6.4</v>
      </c>
      <c r="J8">
        <v>31.1</v>
      </c>
      <c r="K8" s="3">
        <f>(H8-$H$2)/($H$3-$H$2)</f>
        <v>0.12411347517730496</v>
      </c>
      <c r="M8" s="21">
        <v>2000</v>
      </c>
      <c r="N8" s="15"/>
      <c r="O8" s="19">
        <v>8.43</v>
      </c>
      <c r="P8" s="47">
        <v>17.441900850161208</v>
      </c>
      <c r="Q8" s="15"/>
      <c r="R8" s="17">
        <f aca="true" t="shared" si="1" ref="R8:R17">(O8-$S$3)/($S$4-$S$3)</f>
        <v>0.36653366805810755</v>
      </c>
      <c r="T8" s="21">
        <v>2000</v>
      </c>
      <c r="U8" s="25">
        <v>16</v>
      </c>
      <c r="V8" s="7">
        <v>500000</v>
      </c>
      <c r="W8" s="10">
        <f aca="true" t="shared" si="2" ref="W8:W19">U8/$U$3</f>
        <v>3.2E-05</v>
      </c>
    </row>
    <row r="9" spans="1:26" ht="12.75">
      <c r="A9">
        <v>2001</v>
      </c>
      <c r="B9" s="7">
        <v>16200</v>
      </c>
      <c r="C9" s="7">
        <v>2000000</v>
      </c>
      <c r="D9" s="10">
        <f t="shared" si="0"/>
        <v>0.0081</v>
      </c>
      <c r="E9" s="7"/>
      <c r="G9" s="21">
        <v>2001</v>
      </c>
      <c r="H9" s="30">
        <v>8.1</v>
      </c>
      <c r="J9">
        <v>31.1</v>
      </c>
      <c r="K9" s="3">
        <f aca="true" t="shared" si="3" ref="K9:K20">(H9-$H$2)/($H$3-$H$2)</f>
        <v>0.18439716312056734</v>
      </c>
      <c r="M9" s="21">
        <v>2001</v>
      </c>
      <c r="N9">
        <v>10.15</v>
      </c>
      <c r="O9" s="16">
        <v>9.38862844318192</v>
      </c>
      <c r="P9" s="47">
        <v>17.441900850161208</v>
      </c>
      <c r="Q9" s="3">
        <f>(N9-$N$3)/($N$4-$N$3)</f>
        <v>0.3973042362002568</v>
      </c>
      <c r="R9" s="17">
        <f t="shared" si="1"/>
        <v>0.4339177697803047</v>
      </c>
      <c r="T9" s="21">
        <v>2001</v>
      </c>
      <c r="U9" s="21">
        <v>133</v>
      </c>
      <c r="V9" s="7">
        <v>500000</v>
      </c>
      <c r="W9" s="10">
        <f t="shared" si="2"/>
        <v>0.000266</v>
      </c>
      <c r="X9" s="5"/>
      <c r="Z9" s="37" t="s">
        <v>32</v>
      </c>
    </row>
    <row r="10" spans="1:24" ht="12.75">
      <c r="A10">
        <v>2002</v>
      </c>
      <c r="B10" s="11">
        <v>1555</v>
      </c>
      <c r="C10" s="7">
        <v>2000000</v>
      </c>
      <c r="D10" s="10">
        <f t="shared" si="0"/>
        <v>0.0007775</v>
      </c>
      <c r="E10" s="7"/>
      <c r="G10" s="21">
        <v>2002</v>
      </c>
      <c r="H10" s="18">
        <v>8.1</v>
      </c>
      <c r="J10">
        <v>31.1</v>
      </c>
      <c r="K10" s="3">
        <f t="shared" si="3"/>
        <v>0.18439716312056734</v>
      </c>
      <c r="M10" s="21">
        <v>2002</v>
      </c>
      <c r="N10">
        <v>9.62</v>
      </c>
      <c r="O10" s="16">
        <v>8.96999787978041</v>
      </c>
      <c r="P10" s="47">
        <v>17.441900850161208</v>
      </c>
      <c r="Q10" s="3">
        <f aca="true" t="shared" si="4" ref="Q10:Q15">(N10-$N$3)/($N$4-$N$3)</f>
        <v>0.3632862644415918</v>
      </c>
      <c r="R10" s="17">
        <f t="shared" si="1"/>
        <v>0.4044913067237367</v>
      </c>
      <c r="T10" s="21">
        <v>2002</v>
      </c>
      <c r="U10" s="26">
        <v>437</v>
      </c>
      <c r="V10" s="7">
        <v>500000</v>
      </c>
      <c r="W10" s="10">
        <f t="shared" si="2"/>
        <v>0.000874</v>
      </c>
      <c r="X10" s="23"/>
    </row>
    <row r="11" spans="1:24" ht="12.75">
      <c r="A11">
        <v>2003</v>
      </c>
      <c r="B11" s="11">
        <v>2536</v>
      </c>
      <c r="C11" s="7">
        <v>2000000</v>
      </c>
      <c r="D11" s="10">
        <f t="shared" si="0"/>
        <v>0.001268</v>
      </c>
      <c r="E11" s="7"/>
      <c r="G11" s="21">
        <v>2003</v>
      </c>
      <c r="H11" s="18">
        <v>13.1</v>
      </c>
      <c r="J11">
        <v>31.1</v>
      </c>
      <c r="K11" s="3">
        <f t="shared" si="3"/>
        <v>0.3617021276595744</v>
      </c>
      <c r="M11" s="21">
        <v>2003</v>
      </c>
      <c r="N11">
        <v>9.51</v>
      </c>
      <c r="O11" s="16">
        <v>8.971664125830301</v>
      </c>
      <c r="P11" s="47">
        <v>17.441900850161208</v>
      </c>
      <c r="Q11" s="3">
        <f t="shared" si="4"/>
        <v>0.35622593068035946</v>
      </c>
      <c r="R11" s="17">
        <f t="shared" si="1"/>
        <v>0.4046084308234008</v>
      </c>
      <c r="T11" s="21">
        <v>2003</v>
      </c>
      <c r="U11" s="26">
        <v>751</v>
      </c>
      <c r="V11" s="7">
        <v>500000</v>
      </c>
      <c r="W11" s="10">
        <f t="shared" si="2"/>
        <v>0.001502</v>
      </c>
      <c r="X11" s="23"/>
    </row>
    <row r="12" spans="1:24" ht="12.75">
      <c r="A12">
        <v>2004</v>
      </c>
      <c r="B12" s="11">
        <v>219</v>
      </c>
      <c r="C12" s="7">
        <v>2000000</v>
      </c>
      <c r="D12" s="10">
        <f t="shared" si="0"/>
        <v>0.0001095</v>
      </c>
      <c r="E12" s="7"/>
      <c r="G12" s="21">
        <v>2004</v>
      </c>
      <c r="H12" s="18">
        <v>13.6</v>
      </c>
      <c r="J12">
        <v>31.1</v>
      </c>
      <c r="K12" s="3">
        <f t="shared" si="3"/>
        <v>0.3794326241134751</v>
      </c>
      <c r="M12" s="21">
        <v>2004</v>
      </c>
      <c r="N12">
        <v>9.54</v>
      </c>
      <c r="O12" s="16">
        <v>9.074933931964226</v>
      </c>
      <c r="P12" s="47">
        <v>17.441900850161208</v>
      </c>
      <c r="Q12" s="3">
        <f t="shared" si="4"/>
        <v>0.3581514762516046</v>
      </c>
      <c r="R12" s="17">
        <f t="shared" si="1"/>
        <v>0.41186749263285666</v>
      </c>
      <c r="T12" s="21">
        <v>2004</v>
      </c>
      <c r="U12" s="26">
        <v>174</v>
      </c>
      <c r="V12" s="7">
        <v>500000</v>
      </c>
      <c r="W12" s="10">
        <f t="shared" si="2"/>
        <v>0.000348</v>
      </c>
      <c r="X12" s="20"/>
    </row>
    <row r="13" spans="1:24" ht="12.75">
      <c r="A13">
        <v>2005</v>
      </c>
      <c r="B13" s="11">
        <v>1772</v>
      </c>
      <c r="C13" s="7">
        <v>2000000</v>
      </c>
      <c r="D13" s="10">
        <f t="shared" si="0"/>
        <v>0.000886</v>
      </c>
      <c r="E13" s="7"/>
      <c r="G13" s="21">
        <v>2005</v>
      </c>
      <c r="H13" s="18">
        <v>16.3</v>
      </c>
      <c r="J13">
        <v>31.1</v>
      </c>
      <c r="K13" s="3">
        <f t="shared" si="3"/>
        <v>0.47517730496453897</v>
      </c>
      <c r="M13" s="21">
        <v>2005</v>
      </c>
      <c r="N13">
        <v>8.93</v>
      </c>
      <c r="O13" s="16">
        <v>8.345027756171636</v>
      </c>
      <c r="P13" s="47">
        <v>17.441900850161208</v>
      </c>
      <c r="Q13" s="3">
        <f t="shared" si="4"/>
        <v>0.3189987163029525</v>
      </c>
      <c r="R13" s="17">
        <f t="shared" si="1"/>
        <v>0.3605607821475992</v>
      </c>
      <c r="T13" s="21">
        <v>2005</v>
      </c>
      <c r="U13" s="26">
        <v>79</v>
      </c>
      <c r="V13" s="7">
        <v>500000</v>
      </c>
      <c r="W13" s="10">
        <f t="shared" si="2"/>
        <v>0.000158</v>
      </c>
      <c r="X13" s="20"/>
    </row>
    <row r="14" spans="1:24" ht="12.75">
      <c r="A14">
        <v>2006</v>
      </c>
      <c r="B14" s="11">
        <v>1913</v>
      </c>
      <c r="C14" s="7">
        <v>2000000</v>
      </c>
      <c r="D14" s="10">
        <f t="shared" si="0"/>
        <v>0.0009565</v>
      </c>
      <c r="E14" s="7"/>
      <c r="G14" s="21">
        <v>2006</v>
      </c>
      <c r="H14" s="18">
        <v>19.6</v>
      </c>
      <c r="J14">
        <v>31.1</v>
      </c>
      <c r="K14" s="3">
        <f t="shared" si="3"/>
        <v>0.5921985815602837</v>
      </c>
      <c r="M14" s="21">
        <v>2006</v>
      </c>
      <c r="N14">
        <v>8.25</v>
      </c>
      <c r="O14" s="16">
        <v>7.406026099939182</v>
      </c>
      <c r="P14" s="47">
        <v>17.441900850161208</v>
      </c>
      <c r="Q14" s="3">
        <f t="shared" si="4"/>
        <v>0.27535301668806167</v>
      </c>
      <c r="R14" s="17">
        <f t="shared" si="1"/>
        <v>0.29455629044812676</v>
      </c>
      <c r="T14" s="21">
        <v>2006</v>
      </c>
      <c r="U14" s="26">
        <v>46</v>
      </c>
      <c r="V14" s="7">
        <v>500000</v>
      </c>
      <c r="W14" s="10">
        <f t="shared" si="2"/>
        <v>9.2E-05</v>
      </c>
      <c r="X14" s="20"/>
    </row>
    <row r="15" spans="1:24" ht="12.75">
      <c r="A15">
        <v>2007</v>
      </c>
      <c r="B15" s="11">
        <v>192</v>
      </c>
      <c r="C15" s="7">
        <v>2000000</v>
      </c>
      <c r="D15" s="10">
        <f t="shared" si="0"/>
        <v>9.6E-05</v>
      </c>
      <c r="E15" s="7"/>
      <c r="G15" s="21">
        <v>2007</v>
      </c>
      <c r="H15" s="18">
        <v>21.3</v>
      </c>
      <c r="J15">
        <v>31.1</v>
      </c>
      <c r="K15" s="3">
        <f t="shared" si="3"/>
        <v>0.6524822695035462</v>
      </c>
      <c r="M15" s="21">
        <v>2007</v>
      </c>
      <c r="N15" s="35">
        <v>7.93</v>
      </c>
      <c r="O15" s="36">
        <v>7.13</v>
      </c>
      <c r="P15" s="47">
        <v>17.441900850161208</v>
      </c>
      <c r="Q15" s="3">
        <f t="shared" si="4"/>
        <v>0.254813863928113</v>
      </c>
      <c r="R15" s="17">
        <f t="shared" si="1"/>
        <v>0.27515380877906</v>
      </c>
      <c r="T15" s="21">
        <v>2007</v>
      </c>
      <c r="U15" s="26">
        <v>84</v>
      </c>
      <c r="V15" s="7">
        <v>500000</v>
      </c>
      <c r="W15" s="10">
        <f t="shared" si="2"/>
        <v>0.000168</v>
      </c>
      <c r="X15" s="20"/>
    </row>
    <row r="16" spans="1:24" ht="12.75">
      <c r="A16">
        <v>2008</v>
      </c>
      <c r="B16" s="11">
        <v>21</v>
      </c>
      <c r="C16" s="7">
        <v>2000000</v>
      </c>
      <c r="D16" s="10">
        <f t="shared" si="0"/>
        <v>1.05E-05</v>
      </c>
      <c r="G16" s="21">
        <v>2008</v>
      </c>
      <c r="H16" s="28">
        <v>23.8</v>
      </c>
      <c r="J16">
        <v>31.1</v>
      </c>
      <c r="K16" s="3">
        <f t="shared" si="3"/>
        <v>0.7411347517730497</v>
      </c>
      <c r="M16" s="21">
        <v>2008</v>
      </c>
      <c r="N16">
        <v>7.51</v>
      </c>
      <c r="O16" s="38">
        <v>6.64</v>
      </c>
      <c r="P16" s="47">
        <v>17.441900850161208</v>
      </c>
      <c r="Q16" s="3">
        <f>(N16-$N$3)/($N$4-$N$3)</f>
        <v>0.22785622593068036</v>
      </c>
      <c r="R16" s="29">
        <f t="shared" si="1"/>
        <v>0.2407106310508036</v>
      </c>
      <c r="T16" s="21">
        <v>2008</v>
      </c>
      <c r="U16" s="26">
        <v>43</v>
      </c>
      <c r="V16" s="7">
        <v>500000</v>
      </c>
      <c r="W16" s="10">
        <f t="shared" si="2"/>
        <v>8.6E-05</v>
      </c>
      <c r="X16" s="20"/>
    </row>
    <row r="17" spans="1:23" ht="12.75">
      <c r="A17">
        <v>2009</v>
      </c>
      <c r="B17" s="39">
        <v>402</v>
      </c>
      <c r="C17" s="7">
        <v>2000000</v>
      </c>
      <c r="D17" s="10">
        <f t="shared" si="0"/>
        <v>0.000201</v>
      </c>
      <c r="G17" s="21">
        <v>2009</v>
      </c>
      <c r="H17" s="28">
        <v>28.1</v>
      </c>
      <c r="J17">
        <v>31.1</v>
      </c>
      <c r="K17" s="3">
        <f t="shared" si="3"/>
        <v>0.8936170212765957</v>
      </c>
      <c r="M17" s="21">
        <v>2009</v>
      </c>
      <c r="N17">
        <v>7.13</v>
      </c>
      <c r="O17" s="16">
        <v>6.2</v>
      </c>
      <c r="P17" s="47">
        <v>17.441900850161208</v>
      </c>
      <c r="Q17" s="3">
        <f>(N17-$N$3)/($N$4-$N$3)</f>
        <v>0.20346598202824134</v>
      </c>
      <c r="R17" s="29">
        <f t="shared" si="1"/>
        <v>0.2097820632948183</v>
      </c>
      <c r="T17" s="21">
        <v>2009</v>
      </c>
      <c r="U17" s="40">
        <v>100</v>
      </c>
      <c r="V17" s="7">
        <v>500000</v>
      </c>
      <c r="W17" s="10">
        <f t="shared" si="2"/>
        <v>0.0002</v>
      </c>
    </row>
    <row r="18" spans="1:23" ht="12.75">
      <c r="A18">
        <v>2010</v>
      </c>
      <c r="B18" s="39">
        <v>907</v>
      </c>
      <c r="C18" s="7">
        <v>2000000</v>
      </c>
      <c r="D18" s="46">
        <f t="shared" si="0"/>
        <v>0.0004535</v>
      </c>
      <c r="G18" s="21">
        <v>2010</v>
      </c>
      <c r="H18" s="18">
        <v>30.2</v>
      </c>
      <c r="J18">
        <v>31.1</v>
      </c>
      <c r="K18" s="3">
        <f t="shared" si="3"/>
        <v>0.9680851063829786</v>
      </c>
      <c r="M18" s="21">
        <v>2010</v>
      </c>
      <c r="N18">
        <v>6.9</v>
      </c>
      <c r="O18">
        <v>6.02</v>
      </c>
      <c r="P18" s="47">
        <v>17.441900850161208</v>
      </c>
      <c r="Q18" s="3">
        <f>(N18-$N$3)/($N$4-$N$3)</f>
        <v>0.18870346598202828</v>
      </c>
      <c r="R18" s="29">
        <f>(O18-$S$3)/($S$4-$S$3)</f>
        <v>0.19712946739464243</v>
      </c>
      <c r="T18" s="21">
        <v>2010</v>
      </c>
      <c r="U18" s="40">
        <v>116</v>
      </c>
      <c r="V18" s="7">
        <v>500000</v>
      </c>
      <c r="W18" s="46">
        <f t="shared" si="2"/>
        <v>0.000232</v>
      </c>
    </row>
    <row r="19" spans="1:23" ht="12.75">
      <c r="A19">
        <v>2011</v>
      </c>
      <c r="B19" s="39">
        <v>0</v>
      </c>
      <c r="C19" s="7">
        <v>2000000</v>
      </c>
      <c r="D19" s="46">
        <f t="shared" si="0"/>
        <v>0</v>
      </c>
      <c r="G19" s="21">
        <v>2011</v>
      </c>
      <c r="H19">
        <v>32</v>
      </c>
      <c r="J19">
        <v>31.1</v>
      </c>
      <c r="K19" s="3">
        <f t="shared" si="3"/>
        <v>1.0319148936170213</v>
      </c>
      <c r="M19" s="21">
        <v>2011</v>
      </c>
      <c r="N19">
        <v>6.74</v>
      </c>
      <c r="O19">
        <v>5.9</v>
      </c>
      <c r="P19" s="47">
        <v>17.441900850161208</v>
      </c>
      <c r="Q19" s="3">
        <f>(N19-$N$3)/($N$4-$N$3)</f>
        <v>0.17843388960205395</v>
      </c>
      <c r="R19" s="29">
        <f>(O19-$S$3)/($S$4-$S$3)</f>
        <v>0.18869440346119196</v>
      </c>
      <c r="T19" s="21">
        <v>2011</v>
      </c>
      <c r="U19">
        <v>669</v>
      </c>
      <c r="V19" s="7">
        <v>500000</v>
      </c>
      <c r="W19" s="46">
        <f t="shared" si="2"/>
        <v>0.001338</v>
      </c>
    </row>
    <row r="20" spans="1:22" ht="12.75">
      <c r="A20">
        <v>2012</v>
      </c>
      <c r="B20">
        <v>224</v>
      </c>
      <c r="C20" s="7">
        <v>2000000</v>
      </c>
      <c r="D20" s="46">
        <f t="shared" si="0"/>
        <v>0.000112</v>
      </c>
      <c r="G20" s="21">
        <v>2012</v>
      </c>
      <c r="H20">
        <v>36.6</v>
      </c>
      <c r="J20">
        <v>31.1</v>
      </c>
      <c r="K20" s="3">
        <f t="shared" si="3"/>
        <v>1.1950354609929077</v>
      </c>
      <c r="M20" s="21">
        <v>2012</v>
      </c>
      <c r="N20">
        <v>6.5</v>
      </c>
      <c r="O20">
        <v>5.66</v>
      </c>
      <c r="P20" s="47">
        <v>17.441900850161208</v>
      </c>
      <c r="Q20" s="3">
        <f>(N20-$N$3)/($N$4-$N$3)</f>
        <v>0.16302952503209245</v>
      </c>
      <c r="R20" s="29">
        <f>(O20-$S$3)/($S$4-$S$3)</f>
        <v>0.17182427559429087</v>
      </c>
      <c r="T20" s="21">
        <v>2012</v>
      </c>
      <c r="U20" t="s">
        <v>36</v>
      </c>
      <c r="V20" s="7">
        <v>500000</v>
      </c>
    </row>
    <row r="21" ht="12.75"/>
  </sheetData>
  <sheetProtection/>
  <printOptions/>
  <pageMargins left="0.5" right="0.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5.00390625" style="0" bestFit="1" customWidth="1"/>
    <col min="2" max="2" width="7.28125" style="0" bestFit="1" customWidth="1"/>
    <col min="4" max="4" width="7.8515625" style="0" bestFit="1" customWidth="1"/>
    <col min="8" max="8" width="7.7109375" style="0" bestFit="1" customWidth="1"/>
    <col min="10" max="10" width="11.00390625" style="45" bestFit="1" customWidth="1"/>
    <col min="11" max="11" width="11.140625" style="42" customWidth="1"/>
    <col min="12" max="12" width="10.28125" style="42" bestFit="1" customWidth="1"/>
    <col min="13" max="13" width="10.140625" style="45" bestFit="1" customWidth="1"/>
    <col min="14" max="14" width="10.28125" style="0" bestFit="1" customWidth="1"/>
  </cols>
  <sheetData>
    <row r="1" spans="1:14" ht="12.75">
      <c r="A1" s="5" t="s">
        <v>0</v>
      </c>
      <c r="B1" s="5" t="s">
        <v>4</v>
      </c>
      <c r="C1" s="5" t="s">
        <v>5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44" t="s">
        <v>10</v>
      </c>
      <c r="K1" s="41" t="s">
        <v>11</v>
      </c>
      <c r="L1" s="41" t="s">
        <v>12</v>
      </c>
      <c r="M1" s="44" t="s">
        <v>13</v>
      </c>
      <c r="N1" s="5" t="s">
        <v>1</v>
      </c>
    </row>
    <row r="2" spans="1:14" ht="12.75">
      <c r="A2">
        <f>'River Indicator'!A8</f>
        <v>2000</v>
      </c>
      <c r="B2">
        <f>'River Indicator'!B8</f>
        <v>4687</v>
      </c>
      <c r="C2" s="1">
        <f>'River Indicator'!D8</f>
        <v>0.0023435</v>
      </c>
      <c r="D2">
        <f>'River Indicator'!H8</f>
        <v>6.4</v>
      </c>
      <c r="E2" s="3">
        <f>'River Indicator'!K8</f>
        <v>0.12411347517730496</v>
      </c>
      <c r="F2">
        <f>'River Indicator'!O8</f>
        <v>8.43</v>
      </c>
      <c r="G2" s="3">
        <f>'River Indicator'!R8</f>
        <v>0.36653366805810755</v>
      </c>
      <c r="H2">
        <f>'River Indicator'!U8</f>
        <v>16</v>
      </c>
      <c r="I2" s="1">
        <f>'River Indicator'!W8</f>
        <v>3.2E-05</v>
      </c>
      <c r="J2" s="45">
        <f>C2*0.37</f>
        <v>0.000867095</v>
      </c>
      <c r="K2" s="42">
        <f>E2*0.26</f>
        <v>0.03226950354609929</v>
      </c>
      <c r="L2" s="42">
        <f>G2*0.16</f>
        <v>0.05864538688929721</v>
      </c>
      <c r="M2" s="45">
        <f>I2*0.21</f>
        <v>6.719999999999999E-06</v>
      </c>
      <c r="N2" s="3">
        <f>SUM(J2:M2)</f>
        <v>0.09178870543539651</v>
      </c>
    </row>
    <row r="3" spans="1:14" ht="12.75">
      <c r="A3">
        <f>'River Indicator'!A9</f>
        <v>2001</v>
      </c>
      <c r="B3">
        <f>'River Indicator'!B9</f>
        <v>16200</v>
      </c>
      <c r="C3" s="1">
        <f>'River Indicator'!D9</f>
        <v>0.0081</v>
      </c>
      <c r="D3">
        <f>'River Indicator'!H9</f>
        <v>8.1</v>
      </c>
      <c r="E3" s="3">
        <f>'River Indicator'!K9</f>
        <v>0.18439716312056734</v>
      </c>
      <c r="F3">
        <f>'River Indicator'!O9</f>
        <v>9.38862844318192</v>
      </c>
      <c r="G3" s="3">
        <f>'River Indicator'!R9</f>
        <v>0.4339177697803047</v>
      </c>
      <c r="H3">
        <f>'River Indicator'!U9</f>
        <v>133</v>
      </c>
      <c r="I3" s="1">
        <f>'River Indicator'!W9</f>
        <v>0.000266</v>
      </c>
      <c r="J3" s="45">
        <f aca="true" t="shared" si="0" ref="J3:J14">C3*0.37</f>
        <v>0.0029969999999999997</v>
      </c>
      <c r="K3" s="42">
        <f aca="true" t="shared" si="1" ref="K3:K14">E3*0.26</f>
        <v>0.04794326241134751</v>
      </c>
      <c r="L3" s="42">
        <f aca="true" t="shared" si="2" ref="L3:L14">G3*0.16</f>
        <v>0.06942684316484876</v>
      </c>
      <c r="M3" s="45">
        <f aca="true" t="shared" si="3" ref="M3:M13">I3*0.21</f>
        <v>5.5860000000000004E-05</v>
      </c>
      <c r="N3" s="3">
        <f aca="true" t="shared" si="4" ref="N3:N13">SUM(J3:M3)</f>
        <v>0.12042296557619628</v>
      </c>
    </row>
    <row r="4" spans="1:14" ht="12.75">
      <c r="A4">
        <f>'River Indicator'!A10</f>
        <v>2002</v>
      </c>
      <c r="B4">
        <f>'River Indicator'!B10</f>
        <v>1555</v>
      </c>
      <c r="C4" s="1">
        <f>'River Indicator'!D10</f>
        <v>0.0007775</v>
      </c>
      <c r="D4">
        <f>'River Indicator'!H10</f>
        <v>8.1</v>
      </c>
      <c r="E4" s="3">
        <f>'River Indicator'!K10</f>
        <v>0.18439716312056734</v>
      </c>
      <c r="F4">
        <f>'River Indicator'!O10</f>
        <v>8.96999787978041</v>
      </c>
      <c r="G4" s="3">
        <f>'River Indicator'!R10</f>
        <v>0.4044913067237367</v>
      </c>
      <c r="H4">
        <f>'River Indicator'!U10</f>
        <v>437</v>
      </c>
      <c r="I4" s="1">
        <f>'River Indicator'!W10</f>
        <v>0.000874</v>
      </c>
      <c r="J4" s="45">
        <f t="shared" si="0"/>
        <v>0.000287675</v>
      </c>
      <c r="K4" s="42">
        <f t="shared" si="1"/>
        <v>0.04794326241134751</v>
      </c>
      <c r="L4" s="42">
        <f t="shared" si="2"/>
        <v>0.06471860907579786</v>
      </c>
      <c r="M4" s="45">
        <f t="shared" si="3"/>
        <v>0.00018354</v>
      </c>
      <c r="N4" s="3">
        <f t="shared" si="4"/>
        <v>0.11313308648714537</v>
      </c>
    </row>
    <row r="5" spans="1:14" ht="12.75">
      <c r="A5">
        <f>'River Indicator'!A11</f>
        <v>2003</v>
      </c>
      <c r="B5">
        <f>'River Indicator'!B11</f>
        <v>2536</v>
      </c>
      <c r="C5" s="1">
        <f>'River Indicator'!D11</f>
        <v>0.001268</v>
      </c>
      <c r="D5">
        <f>'River Indicator'!H11</f>
        <v>13.1</v>
      </c>
      <c r="E5" s="3">
        <f>'River Indicator'!K11</f>
        <v>0.3617021276595744</v>
      </c>
      <c r="F5">
        <f>'River Indicator'!O11</f>
        <v>8.971664125830301</v>
      </c>
      <c r="G5" s="3">
        <f>'River Indicator'!R11</f>
        <v>0.4046084308234008</v>
      </c>
      <c r="H5">
        <f>'River Indicator'!U11</f>
        <v>751</v>
      </c>
      <c r="I5" s="1">
        <f>'River Indicator'!W11</f>
        <v>0.001502</v>
      </c>
      <c r="J5" s="45">
        <f t="shared" si="0"/>
        <v>0.00046916</v>
      </c>
      <c r="K5" s="42">
        <f t="shared" si="1"/>
        <v>0.09404255319148934</v>
      </c>
      <c r="L5" s="42">
        <f t="shared" si="2"/>
        <v>0.06473734893174413</v>
      </c>
      <c r="M5" s="45">
        <f t="shared" si="3"/>
        <v>0.00031542</v>
      </c>
      <c r="N5" s="3">
        <f t="shared" si="4"/>
        <v>0.1595644821232335</v>
      </c>
    </row>
    <row r="6" spans="1:14" ht="12.75">
      <c r="A6">
        <f>'River Indicator'!A12</f>
        <v>2004</v>
      </c>
      <c r="B6">
        <f>'River Indicator'!B12</f>
        <v>219</v>
      </c>
      <c r="C6" s="1">
        <f>'River Indicator'!D12</f>
        <v>0.0001095</v>
      </c>
      <c r="D6">
        <f>'River Indicator'!H12</f>
        <v>13.6</v>
      </c>
      <c r="E6" s="3">
        <f>'River Indicator'!K12</f>
        <v>0.3794326241134751</v>
      </c>
      <c r="F6">
        <f>'River Indicator'!O12</f>
        <v>9.074933931964226</v>
      </c>
      <c r="G6" s="3">
        <f>'River Indicator'!R12</f>
        <v>0.41186749263285666</v>
      </c>
      <c r="H6">
        <f>'River Indicator'!U12</f>
        <v>174</v>
      </c>
      <c r="I6" s="1">
        <f>'River Indicator'!W12</f>
        <v>0.000348</v>
      </c>
      <c r="J6" s="45">
        <f t="shared" si="0"/>
        <v>4.0515E-05</v>
      </c>
      <c r="K6" s="42">
        <f t="shared" si="1"/>
        <v>0.09865248226950353</v>
      </c>
      <c r="L6" s="42">
        <f t="shared" si="2"/>
        <v>0.06589879882125707</v>
      </c>
      <c r="M6" s="45">
        <f t="shared" si="3"/>
        <v>7.308E-05</v>
      </c>
      <c r="N6" s="3">
        <f t="shared" si="4"/>
        <v>0.1646648760907606</v>
      </c>
    </row>
    <row r="7" spans="1:14" ht="12.75">
      <c r="A7">
        <f>'River Indicator'!A13</f>
        <v>2005</v>
      </c>
      <c r="B7">
        <f>'River Indicator'!B13</f>
        <v>1772</v>
      </c>
      <c r="C7" s="1">
        <f>'River Indicator'!D13</f>
        <v>0.000886</v>
      </c>
      <c r="D7">
        <f>'River Indicator'!H13</f>
        <v>16.3</v>
      </c>
      <c r="E7" s="3">
        <f>'River Indicator'!K13</f>
        <v>0.47517730496453897</v>
      </c>
      <c r="F7">
        <f>'River Indicator'!O13</f>
        <v>8.345027756171636</v>
      </c>
      <c r="G7" s="3">
        <f>'River Indicator'!R13</f>
        <v>0.3605607821475992</v>
      </c>
      <c r="H7">
        <f>'River Indicator'!U13</f>
        <v>79</v>
      </c>
      <c r="I7" s="1">
        <f>'River Indicator'!W13</f>
        <v>0.000158</v>
      </c>
      <c r="J7" s="45">
        <f t="shared" si="0"/>
        <v>0.00032782</v>
      </c>
      <c r="K7" s="42">
        <f t="shared" si="1"/>
        <v>0.12354609929078014</v>
      </c>
      <c r="L7" s="42">
        <f t="shared" si="2"/>
        <v>0.057689725143615866</v>
      </c>
      <c r="M7" s="45">
        <f t="shared" si="3"/>
        <v>3.318E-05</v>
      </c>
      <c r="N7" s="3">
        <f t="shared" si="4"/>
        <v>0.181596824434396</v>
      </c>
    </row>
    <row r="8" spans="1:14" ht="12.75">
      <c r="A8">
        <f>'River Indicator'!A14</f>
        <v>2006</v>
      </c>
      <c r="B8">
        <f>'River Indicator'!B14</f>
        <v>1913</v>
      </c>
      <c r="C8" s="1">
        <f>'River Indicator'!D14</f>
        <v>0.0009565</v>
      </c>
      <c r="D8">
        <f>'River Indicator'!H14</f>
        <v>19.6</v>
      </c>
      <c r="E8" s="3">
        <f>'River Indicator'!K14</f>
        <v>0.5921985815602837</v>
      </c>
      <c r="F8">
        <f>'River Indicator'!O14</f>
        <v>7.406026099939182</v>
      </c>
      <c r="G8" s="3">
        <f>'River Indicator'!R14</f>
        <v>0.29455629044812676</v>
      </c>
      <c r="H8">
        <f>'River Indicator'!U14</f>
        <v>46</v>
      </c>
      <c r="I8" s="1">
        <f>'River Indicator'!W14</f>
        <v>9.2E-05</v>
      </c>
      <c r="J8" s="45">
        <f t="shared" si="0"/>
        <v>0.000353905</v>
      </c>
      <c r="K8" s="42">
        <f t="shared" si="1"/>
        <v>0.15397163120567378</v>
      </c>
      <c r="L8" s="42">
        <f t="shared" si="2"/>
        <v>0.047129006471700284</v>
      </c>
      <c r="M8" s="45">
        <f t="shared" si="3"/>
        <v>1.9319999999999998E-05</v>
      </c>
      <c r="N8" s="3">
        <f t="shared" si="4"/>
        <v>0.20147386267737405</v>
      </c>
    </row>
    <row r="9" spans="1:14" ht="12.75">
      <c r="A9">
        <f>'River Indicator'!A15</f>
        <v>2007</v>
      </c>
      <c r="B9">
        <f>'River Indicator'!B15</f>
        <v>192</v>
      </c>
      <c r="C9" s="1">
        <f>'River Indicator'!D15</f>
        <v>9.6E-05</v>
      </c>
      <c r="D9">
        <f>'River Indicator'!H15</f>
        <v>21.3</v>
      </c>
      <c r="E9" s="3">
        <f>'River Indicator'!K15</f>
        <v>0.6524822695035462</v>
      </c>
      <c r="F9">
        <f>'River Indicator'!O15</f>
        <v>7.13</v>
      </c>
      <c r="G9" s="3">
        <f>'River Indicator'!R15</f>
        <v>0.27515380877906</v>
      </c>
      <c r="H9">
        <f>'River Indicator'!U15</f>
        <v>84</v>
      </c>
      <c r="I9" s="1">
        <f>'River Indicator'!W15</f>
        <v>0.000168</v>
      </c>
      <c r="J9" s="45">
        <f t="shared" si="0"/>
        <v>3.552E-05</v>
      </c>
      <c r="K9" s="42">
        <f t="shared" si="1"/>
        <v>0.169645390070922</v>
      </c>
      <c r="L9" s="42">
        <f t="shared" si="2"/>
        <v>0.0440246094046496</v>
      </c>
      <c r="M9" s="45">
        <f t="shared" si="3"/>
        <v>3.5279999999999994E-05</v>
      </c>
      <c r="N9" s="3">
        <f t="shared" si="4"/>
        <v>0.2137407994755716</v>
      </c>
    </row>
    <row r="10" spans="1:14" ht="12.75">
      <c r="A10">
        <f>'River Indicator'!A16</f>
        <v>2008</v>
      </c>
      <c r="B10">
        <f>'River Indicator'!B16</f>
        <v>21</v>
      </c>
      <c r="C10" s="1">
        <f>'River Indicator'!D16</f>
        <v>1.05E-05</v>
      </c>
      <c r="D10">
        <f>'River Indicator'!H16</f>
        <v>23.8</v>
      </c>
      <c r="E10" s="3">
        <f>'River Indicator'!K16</f>
        <v>0.7411347517730497</v>
      </c>
      <c r="F10">
        <f>'River Indicator'!O16</f>
        <v>6.64</v>
      </c>
      <c r="G10" s="3">
        <f>'River Indicator'!R16</f>
        <v>0.2407106310508036</v>
      </c>
      <c r="H10">
        <f>'River Indicator'!U16</f>
        <v>43</v>
      </c>
      <c r="I10" s="1">
        <f>'River Indicator'!W16</f>
        <v>8.6E-05</v>
      </c>
      <c r="J10" s="45">
        <f t="shared" si="0"/>
        <v>3.885E-06</v>
      </c>
      <c r="K10" s="42">
        <f t="shared" si="1"/>
        <v>0.19269503546099293</v>
      </c>
      <c r="L10" s="42">
        <f t="shared" si="2"/>
        <v>0.038513700968128575</v>
      </c>
      <c r="M10" s="45">
        <f t="shared" si="3"/>
        <v>1.806E-05</v>
      </c>
      <c r="N10" s="3">
        <f t="shared" si="4"/>
        <v>0.2312306814291215</v>
      </c>
    </row>
    <row r="11" spans="1:14" ht="12.75">
      <c r="A11">
        <f>'River Indicator'!A17</f>
        <v>2009</v>
      </c>
      <c r="B11">
        <f>'River Indicator'!B17</f>
        <v>402</v>
      </c>
      <c r="C11" s="1">
        <f>'River Indicator'!D17</f>
        <v>0.000201</v>
      </c>
      <c r="D11">
        <f>'River Indicator'!H17</f>
        <v>28.1</v>
      </c>
      <c r="E11" s="3">
        <f>'River Indicator'!K17</f>
        <v>0.8936170212765957</v>
      </c>
      <c r="F11">
        <f>'River Indicator'!O17</f>
        <v>6.2</v>
      </c>
      <c r="G11" s="3">
        <f>'River Indicator'!R17</f>
        <v>0.2097820632948183</v>
      </c>
      <c r="H11">
        <f>'River Indicator'!U17</f>
        <v>100</v>
      </c>
      <c r="I11" s="1">
        <f>'River Indicator'!W17</f>
        <v>0.0002</v>
      </c>
      <c r="J11" s="45">
        <f t="shared" si="0"/>
        <v>7.437000000000001E-05</v>
      </c>
      <c r="K11" s="42">
        <f t="shared" si="1"/>
        <v>0.2323404255319149</v>
      </c>
      <c r="L11" s="42">
        <f t="shared" si="2"/>
        <v>0.03356513012717093</v>
      </c>
      <c r="M11" s="45">
        <f t="shared" si="3"/>
        <v>4.2E-05</v>
      </c>
      <c r="N11" s="3">
        <f t="shared" si="4"/>
        <v>0.2660219256590858</v>
      </c>
    </row>
    <row r="12" spans="1:14" ht="12.75">
      <c r="A12">
        <f>'River Indicator'!A18</f>
        <v>2010</v>
      </c>
      <c r="B12">
        <f>'River Indicator'!B18</f>
        <v>907</v>
      </c>
      <c r="C12" s="1">
        <f>'River Indicator'!D18</f>
        <v>0.0004535</v>
      </c>
      <c r="D12">
        <f>'River Indicator'!H18</f>
        <v>30.2</v>
      </c>
      <c r="E12" s="3">
        <f>'River Indicator'!K18</f>
        <v>0.9680851063829786</v>
      </c>
      <c r="F12">
        <f>'River Indicator'!O18</f>
        <v>6.02</v>
      </c>
      <c r="G12" s="3">
        <f>'River Indicator'!R18</f>
        <v>0.19712946739464243</v>
      </c>
      <c r="H12">
        <f>'River Indicator'!U18</f>
        <v>116</v>
      </c>
      <c r="I12" s="1">
        <f>'River Indicator'!W18</f>
        <v>0.000232</v>
      </c>
      <c r="J12" s="45">
        <f t="shared" si="0"/>
        <v>0.00016779500000000002</v>
      </c>
      <c r="K12" s="42">
        <f t="shared" si="1"/>
        <v>0.25170212765957445</v>
      </c>
      <c r="L12" s="42">
        <f t="shared" si="2"/>
        <v>0.03154071478314279</v>
      </c>
      <c r="M12" s="45">
        <f t="shared" si="3"/>
        <v>4.872E-05</v>
      </c>
      <c r="N12" s="3">
        <f t="shared" si="4"/>
        <v>0.2834593574427173</v>
      </c>
    </row>
    <row r="13" spans="1:14" ht="12.75">
      <c r="A13">
        <v>2011</v>
      </c>
      <c r="B13">
        <f>'River Indicator'!B19</f>
        <v>0</v>
      </c>
      <c r="C13" s="1">
        <f>'River Indicator'!D19</f>
        <v>0</v>
      </c>
      <c r="D13">
        <f>'River Indicator'!H19</f>
        <v>32</v>
      </c>
      <c r="E13" s="3">
        <f>'River Indicator'!K19</f>
        <v>1.0319148936170213</v>
      </c>
      <c r="F13">
        <f>'River Indicator'!O19</f>
        <v>5.9</v>
      </c>
      <c r="G13" s="3">
        <f>'River Indicator'!R19</f>
        <v>0.18869440346119196</v>
      </c>
      <c r="H13">
        <f>'River Indicator'!U19</f>
        <v>669</v>
      </c>
      <c r="I13" s="1">
        <f>'River Indicator'!W19</f>
        <v>0.001338</v>
      </c>
      <c r="J13" s="45">
        <f t="shared" si="0"/>
        <v>0</v>
      </c>
      <c r="K13" s="42">
        <f t="shared" si="1"/>
        <v>0.2682978723404255</v>
      </c>
      <c r="L13" s="42">
        <f t="shared" si="2"/>
        <v>0.030191104553790715</v>
      </c>
      <c r="M13" s="45">
        <f t="shared" si="3"/>
        <v>0.00028098</v>
      </c>
      <c r="N13" s="3">
        <f t="shared" si="4"/>
        <v>0.2987699568942162</v>
      </c>
    </row>
    <row r="14" spans="1:14" ht="12.75">
      <c r="A14">
        <f>'River Indicator'!A20</f>
        <v>2012</v>
      </c>
      <c r="B14">
        <f>'River Indicator'!B20</f>
        <v>224</v>
      </c>
      <c r="C14" s="1">
        <f>'River Indicator'!D20</f>
        <v>0.000112</v>
      </c>
      <c r="D14">
        <f>'River Indicator'!H20</f>
        <v>36.6</v>
      </c>
      <c r="E14" s="3">
        <f>'River Indicator'!K20</f>
        <v>1.1950354609929077</v>
      </c>
      <c r="F14">
        <f>'River Indicator'!O20</f>
        <v>5.66</v>
      </c>
      <c r="G14" s="3">
        <f>'River Indicator'!R20</f>
        <v>0.17182427559429087</v>
      </c>
      <c r="H14" t="str">
        <f>'River Indicator'!U20</f>
        <v>?</v>
      </c>
      <c r="I14" s="1"/>
      <c r="J14" s="45">
        <f t="shared" si="0"/>
        <v>4.1439999999999996E-05</v>
      </c>
      <c r="K14" s="42">
        <f t="shared" si="1"/>
        <v>0.310709219858156</v>
      </c>
      <c r="L14" s="42">
        <f t="shared" si="2"/>
        <v>0.02749188409508654</v>
      </c>
      <c r="N14" s="3"/>
    </row>
    <row r="15" spans="3:14" ht="12.75">
      <c r="C15" s="1"/>
      <c r="E15" s="3"/>
      <c r="G15" s="3"/>
      <c r="I15" s="1"/>
      <c r="N15" s="3"/>
    </row>
    <row r="17" spans="10:13" ht="12.75">
      <c r="J17" s="48">
        <v>0.37</v>
      </c>
      <c r="K17" s="48">
        <v>0.26</v>
      </c>
      <c r="L17" s="48">
        <v>0.16</v>
      </c>
      <c r="M17" s="48">
        <v>0.21</v>
      </c>
    </row>
    <row r="19" spans="5:14" ht="12.75">
      <c r="E19" s="3"/>
      <c r="G19" s="4"/>
      <c r="H19" s="4"/>
      <c r="I19" s="1"/>
      <c r="K19" s="43"/>
      <c r="L19" s="43"/>
      <c r="N19" s="3"/>
    </row>
    <row r="20" spans="5:14" ht="12.75">
      <c r="E20" s="3"/>
      <c r="I20" s="1"/>
      <c r="N20" s="3"/>
    </row>
    <row r="21" spans="5:14" ht="12.75">
      <c r="E21" s="3"/>
      <c r="I21" s="1"/>
      <c r="N21" s="3"/>
    </row>
    <row r="22" spans="5:14" ht="12.75">
      <c r="E22" s="3"/>
      <c r="I22" s="1"/>
      <c r="N22" s="3"/>
    </row>
    <row r="23" spans="5:14" ht="12.75">
      <c r="E23" s="3"/>
      <c r="I23" s="1"/>
      <c r="N23" s="3"/>
    </row>
    <row r="28" spans="5:6" ht="12.75">
      <c r="E28" s="2"/>
      <c r="F28" s="2"/>
    </row>
  </sheetData>
  <sheetProtection/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DNR,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ITS1</dc:creator>
  <cp:keywords/>
  <dc:description/>
  <cp:lastModifiedBy>nsylvest</cp:lastModifiedBy>
  <cp:lastPrinted>2013-06-20T11:42:32Z</cp:lastPrinted>
  <dcterms:created xsi:type="dcterms:W3CDTF">2007-12-03T18:07:50Z</dcterms:created>
  <dcterms:modified xsi:type="dcterms:W3CDTF">2013-06-20T11:42:45Z</dcterms:modified>
  <cp:category/>
  <cp:version/>
  <cp:contentType/>
  <cp:contentStatus/>
</cp:coreProperties>
</file>