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drawings/drawing11.xml" ContentType="application/vnd.openxmlformats-officedocument.drawing+xml"/>
  <Override PartName="/xl/comments10.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omments11.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drawings/drawing13.xml" ContentType="application/vnd.openxmlformats-officedocument.drawing+xml"/>
  <Override PartName="/xl/comments12.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drawings/drawing14.xml" ContentType="application/vnd.openxmlformats-officedocument.drawing+xml"/>
  <Override PartName="/xl/comments13.xml" ContentType="application/vnd.openxmlformats-officedocument.spreadsheetml.comments+xml"/>
  <Override PartName="/xl/charts/chart24.xml" ContentType="application/vnd.openxmlformats-officedocument.drawingml.chart+xml"/>
  <Override PartName="/xl/charts/chart25.xml" ContentType="application/vnd.openxmlformats-officedocument.drawingml.chart+xml"/>
  <Override PartName="/xl/drawings/drawing15.xml" ContentType="application/vnd.openxmlformats-officedocument.drawing+xml"/>
  <Override PartName="/xl/comments14.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omments15.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omments16.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omments17.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omments18.xml" ContentType="application/vnd.openxmlformats-officedocument.spreadsheetml.comments+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omments19.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drawings/drawing21.xml" ContentType="application/vnd.openxmlformats-officedocument.drawing+xml"/>
  <Override PartName="/xl/comments20.xml" ContentType="application/vnd.openxmlformats-officedocument.spreadsheetml.comments+xml"/>
  <Override PartName="/xl/charts/chart38.xml" ContentType="application/vnd.openxmlformats-officedocument.drawingml.chart+xml"/>
  <Override PartName="/xl/charts/chart39.xml" ContentType="application/vnd.openxmlformats-officedocument.drawingml.chart+xml"/>
  <Override PartName="/xl/drawings/drawing22.xml" ContentType="application/vnd.openxmlformats-officedocument.drawing+xml"/>
  <Override PartName="/xl/comments21.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23.xml" ContentType="application/vnd.openxmlformats-officedocument.drawing+xml"/>
  <Override PartName="/xl/comments2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drawings/drawing24.xml" ContentType="application/vnd.openxmlformats-officedocument.drawing+xml"/>
  <Override PartName="/xl/comments23.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drawings/drawing25.xml" ContentType="application/vnd.openxmlformats-officedocument.drawing+xml"/>
  <Override PartName="/xl/comments24.xml" ContentType="application/vnd.openxmlformats-officedocument.spreadsheetml.comments+xml"/>
  <Override PartName="/xl/charts/chart46.xml" ContentType="application/vnd.openxmlformats-officedocument.drawingml.chart+xml"/>
  <Override PartName="/xl/charts/chart47.xml" ContentType="application/vnd.openxmlformats-officedocument.drawingml.chart+xml"/>
  <Override PartName="/xl/drawings/drawing26.xml" ContentType="application/vnd.openxmlformats-officedocument.drawing+xml"/>
  <Override PartName="/xl/comments25.xml" ContentType="application/vnd.openxmlformats-officedocument.spreadsheetml.comments+xml"/>
  <Override PartName="/xl/charts/chart48.xml" ContentType="application/vnd.openxmlformats-officedocument.drawingml.chart+xml"/>
  <Override PartName="/xl/charts/chart49.xml" ContentType="application/vnd.openxmlformats-officedocument.drawingml.chart+xml"/>
  <Override PartName="/xl/drawings/drawing27.xml" ContentType="application/vnd.openxmlformats-officedocument.drawing+xml"/>
  <Override PartName="/xl/comments26.xml" ContentType="application/vnd.openxmlformats-officedocument.spreadsheetml.comments+xml"/>
  <Override PartName="/xl/charts/chart50.xml" ContentType="application/vnd.openxmlformats-officedocument.drawingml.chart+xml"/>
  <Override PartName="/xl/charts/chart51.xml" ContentType="application/vnd.openxmlformats-officedocument.drawingml.chart+xml"/>
  <Override PartName="/xl/drawings/drawing28.xml" ContentType="application/vnd.openxmlformats-officedocument.drawing+xml"/>
  <Override PartName="/xl/comments27.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drawings/drawing29.xml" ContentType="application/vnd.openxmlformats-officedocument.drawing+xml"/>
  <Override PartName="/xl/comments28.xml" ContentType="application/vnd.openxmlformats-officedocument.spreadsheetml.comments+xml"/>
  <Override PartName="/xl/charts/chart54.xml" ContentType="application/vnd.openxmlformats-officedocument.drawingml.chart+xml"/>
  <Override PartName="/xl/charts/chart55.xml" ContentType="application/vnd.openxmlformats-officedocument.drawingml.chart+xml"/>
  <Override PartName="/xl/drawings/drawing30.xml" ContentType="application/vnd.openxmlformats-officedocument.drawing+xml"/>
  <Override PartName="/xl/comments29.xml" ContentType="application/vnd.openxmlformats-officedocument.spreadsheetml.comments+xml"/>
  <Override PartName="/xl/charts/chart56.xml" ContentType="application/vnd.openxmlformats-officedocument.drawingml.chart+xml"/>
  <Override PartName="/xl/charts/chart57.xml" ContentType="application/vnd.openxmlformats-officedocument.drawingml.chart+xml"/>
  <Override PartName="/xl/drawings/drawing31.xml" ContentType="application/vnd.openxmlformats-officedocument.drawing+xml"/>
  <Override PartName="/xl/comments30.xml" ContentType="application/vnd.openxmlformats-officedocument.spreadsheetml.comments+xml"/>
  <Override PartName="/xl/charts/chart58.xml" ContentType="application/vnd.openxmlformats-officedocument.drawingml.chart+xml"/>
  <Override PartName="/xl/charts/chart59.xml" ContentType="application/vnd.openxmlformats-officedocument.drawingml.chart+xml"/>
  <Override PartName="/xl/drawings/drawing32.xml" ContentType="application/vnd.openxmlformats-officedocument.drawing+xml"/>
  <Override PartName="/xl/comments31.xml" ContentType="application/vnd.openxmlformats-officedocument.spreadsheetml.comments+xml"/>
  <Override PartName="/xl/charts/chart60.xml" ContentType="application/vnd.openxmlformats-officedocument.drawingml.chart+xml"/>
  <Override PartName="/xl/charts/chart61.xml" ContentType="application/vnd.openxmlformats-officedocument.drawingml.chart+xml"/>
  <Override PartName="/xl/drawings/drawing33.xml" ContentType="application/vnd.openxmlformats-officedocument.drawing+xml"/>
  <Override PartName="/xl/comments32.xml" ContentType="application/vnd.openxmlformats-officedocument.spreadsheetml.comments+xml"/>
  <Override PartName="/xl/charts/chart62.xml" ContentType="application/vnd.openxmlformats-officedocument.drawingml.chart+xml"/>
  <Override PartName="/xl/charts/chart63.xml" ContentType="application/vnd.openxmlformats-officedocument.drawingml.chart+xml"/>
  <Override PartName="/xl/drawings/drawing34.xml" ContentType="application/vnd.openxmlformats-officedocument.drawing+xml"/>
  <Override PartName="/xl/comments33.xml" ContentType="application/vnd.openxmlformats-officedocument.spreadsheetml.comments+xml"/>
  <Override PartName="/xl/charts/chart64.xml" ContentType="application/vnd.openxmlformats-officedocument.drawingml.chart+xml"/>
  <Override PartName="/xl/charts/chart65.xml" ContentType="application/vnd.openxmlformats-officedocument.drawingml.chart+xml"/>
  <Override PartName="/xl/drawings/drawing35.xml" ContentType="application/vnd.openxmlformats-officedocument.drawing+xml"/>
  <Override PartName="/xl/comments34.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drawings/drawing36.xml" ContentType="application/vnd.openxmlformats-officedocument.drawing+xml"/>
  <Override PartName="/xl/comments35.xml" ContentType="application/vnd.openxmlformats-officedocument.spreadsheetml.comments+xml"/>
  <Override PartName="/xl/charts/chart68.xml" ContentType="application/vnd.openxmlformats-officedocument.drawingml.chart+xml"/>
  <Override PartName="/xl/charts/chart69.xml" ContentType="application/vnd.openxmlformats-officedocument.drawingml.chart+xml"/>
  <Override PartName="/xl/drawings/drawing37.xml" ContentType="application/vnd.openxmlformats-officedocument.drawing+xml"/>
  <Override PartName="/xl/comments36.xml" ContentType="application/vnd.openxmlformats-officedocument.spreadsheetml.comments+xml"/>
  <Override PartName="/xl/charts/chart70.xml" ContentType="application/vnd.openxmlformats-officedocument.drawingml.chart+xml"/>
  <Override PartName="/xl/charts/chart71.xml" ContentType="application/vnd.openxmlformats-officedocument.drawingml.chart+xml"/>
  <Override PartName="/xl/drawings/drawing38.xml" ContentType="application/vnd.openxmlformats-officedocument.drawing+xml"/>
  <Override PartName="/xl/comments37.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drawings/drawing39.xml" ContentType="application/vnd.openxmlformats-officedocument.drawing+xml"/>
  <Override PartName="/xl/comments38.xml" ContentType="application/vnd.openxmlformats-officedocument.spreadsheetml.comments+xml"/>
  <Override PartName="/xl/charts/chart74.xml" ContentType="application/vnd.openxmlformats-officedocument.drawingml.chart+xml"/>
  <Override PartName="/xl/charts/chart75.xml" ContentType="application/vnd.openxmlformats-officedocument.drawingml.chart+xml"/>
  <Override PartName="/xl/drawings/drawing40.xml" ContentType="application/vnd.openxmlformats-officedocument.drawing+xml"/>
  <Override PartName="/xl/comments39.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drawings/drawing41.xml" ContentType="application/vnd.openxmlformats-officedocument.drawing+xml"/>
  <Override PartName="/xl/comments40.xml" ContentType="application/vnd.openxmlformats-officedocument.spreadsheetml.comments+xml"/>
  <Override PartName="/xl/charts/chart78.xml" ContentType="application/vnd.openxmlformats-officedocument.drawingml.chart+xml"/>
  <Override PartName="/xl/charts/chart79.xml" ContentType="application/vnd.openxmlformats-officedocument.drawingml.chart+xml"/>
  <Override PartName="/xl/drawings/drawing42.xml" ContentType="application/vnd.openxmlformats-officedocument.drawing+xml"/>
  <Override PartName="/xl/comments41.xml" ContentType="application/vnd.openxmlformats-officedocument.spreadsheetml.comments+xml"/>
  <Override PartName="/xl/charts/chart80.xml" ContentType="application/vnd.openxmlformats-officedocument.drawingml.chart+xml"/>
  <Override PartName="/xl/charts/chart81.xml" ContentType="application/vnd.openxmlformats-officedocument.drawingml.chart+xml"/>
  <Override PartName="/xl/drawings/drawing43.xml" ContentType="application/vnd.openxmlformats-officedocument.drawing+xml"/>
  <Override PartName="/xl/comments42.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44.xml" ContentType="application/vnd.openxmlformats-officedocument.drawing+xml"/>
  <Override PartName="/xl/comments43.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drawings/drawing45.xml" ContentType="application/vnd.openxmlformats-officedocument.drawing+xml"/>
  <Override PartName="/xl/comments44.xml" ContentType="application/vnd.openxmlformats-officedocument.spreadsheetml.comments+xml"/>
  <Override PartName="/xl/charts/chart86.xml" ContentType="application/vnd.openxmlformats-officedocument.drawingml.chart+xml"/>
  <Override PartName="/xl/charts/chart87.xml" ContentType="application/vnd.openxmlformats-officedocument.drawingml.chart+xml"/>
  <Override PartName="/xl/drawings/drawing46.xml" ContentType="application/vnd.openxmlformats-officedocument.drawing+xml"/>
  <Override PartName="/xl/comments45.xml" ContentType="application/vnd.openxmlformats-officedocument.spreadsheetml.comments+xml"/>
  <Override PartName="/xl/charts/chart88.xml" ContentType="application/vnd.openxmlformats-officedocument.drawingml.chart+xml"/>
  <Override PartName="/xl/charts/chart89.xml" ContentType="application/vnd.openxmlformats-officedocument.drawingml.chart+xml"/>
  <Override PartName="/xl/drawings/drawing47.xml" ContentType="application/vnd.openxmlformats-officedocument.drawing+xml"/>
  <Override PartName="/xl/comments46.xml" ContentType="application/vnd.openxmlformats-officedocument.spreadsheetml.comments+xml"/>
  <Override PartName="/xl/charts/chart90.xml" ContentType="application/vnd.openxmlformats-officedocument.drawingml.chart+xml"/>
  <Override PartName="/xl/charts/chart91.xml" ContentType="application/vnd.openxmlformats-officedocument.drawingml.chart+xml"/>
  <Override PartName="/xl/drawings/drawing48.xml" ContentType="application/vnd.openxmlformats-officedocument.drawing+xml"/>
  <Override PartName="/xl/comments47.xml" ContentType="application/vnd.openxmlformats-officedocument.spreadsheetml.comments+xml"/>
  <Override PartName="/xl/charts/chart92.xml" ContentType="application/vnd.openxmlformats-officedocument.drawingml.chart+xml"/>
  <Override PartName="/xl/charts/chart93.xml" ContentType="application/vnd.openxmlformats-officedocument.drawingml.chart+xml"/>
  <Override PartName="/xl/drawings/drawing49.xml" ContentType="application/vnd.openxmlformats-officedocument.drawing+xml"/>
  <Override PartName="/xl/comments48.xml" ContentType="application/vnd.openxmlformats-officedocument.spreadsheetml.comments+xml"/>
  <Override PartName="/xl/charts/chart94.xml" ContentType="application/vnd.openxmlformats-officedocument.drawingml.chart+xml"/>
  <Override PartName="/xl/charts/chart95.xml" ContentType="application/vnd.openxmlformats-officedocument.drawingml.chart+xml"/>
  <Override PartName="/xl/drawings/drawing50.xml" ContentType="application/vnd.openxmlformats-officedocument.drawing+xml"/>
  <Override PartName="/xl/comments49.xml" ContentType="application/vnd.openxmlformats-officedocument.spreadsheetml.comments+xml"/>
  <Override PartName="/xl/charts/chart96.xml" ContentType="application/vnd.openxmlformats-officedocument.drawingml.chart+xml"/>
  <Override PartName="/xl/charts/chart97.xml" ContentType="application/vnd.openxmlformats-officedocument.drawingml.chart+xml"/>
  <Override PartName="/xl/drawings/drawing51.xml" ContentType="application/vnd.openxmlformats-officedocument.drawing+xml"/>
  <Override PartName="/xl/comments50.xml" ContentType="application/vnd.openxmlformats-officedocument.spreadsheetml.comments+xml"/>
  <Override PartName="/xl/charts/chart98.xml" ContentType="application/vnd.openxmlformats-officedocument.drawingml.chart+xml"/>
  <Override PartName="/xl/charts/chart99.xml" ContentType="application/vnd.openxmlformats-officedocument.drawingml.chart+xml"/>
  <Override PartName="/xl/drawings/drawing52.xml" ContentType="application/vnd.openxmlformats-officedocument.drawing+xml"/>
  <Override PartName="/xl/comments51.xml" ContentType="application/vnd.openxmlformats-officedocument.spreadsheetml.comments+xml"/>
  <Override PartName="/xl/charts/chart100.xml" ContentType="application/vnd.openxmlformats-officedocument.drawingml.chart+xml"/>
  <Override PartName="/xl/charts/chart101.xml" ContentType="application/vnd.openxmlformats-officedocument.drawingml.chart+xml"/>
  <Override PartName="/xl/drawings/drawing53.xml" ContentType="application/vnd.openxmlformats-officedocument.drawing+xml"/>
  <Override PartName="/xl/comments52.xml" ContentType="application/vnd.openxmlformats-officedocument.spreadsheetml.comments+xml"/>
  <Override PartName="/xl/charts/chart102.xml" ContentType="application/vnd.openxmlformats-officedocument.drawingml.chart+xml"/>
  <Override PartName="/xl/charts/chart103.xml" ContentType="application/vnd.openxmlformats-officedocument.drawingml.chart+xml"/>
  <Override PartName="/xl/drawings/drawing54.xml" ContentType="application/vnd.openxmlformats-officedocument.drawing+xml"/>
  <Override PartName="/xl/comments53.xml" ContentType="application/vnd.openxmlformats-officedocument.spreadsheetml.comments+xml"/>
  <Override PartName="/xl/charts/chart104.xml" ContentType="application/vnd.openxmlformats-officedocument.drawingml.chart+xml"/>
  <Override PartName="/xl/charts/chart105.xml" ContentType="application/vnd.openxmlformats-officedocument.drawingml.chart+xml"/>
  <Override PartName="/xl/drawings/drawing55.xml" ContentType="application/vnd.openxmlformats-officedocument.drawing+xml"/>
  <Override PartName="/xl/comments54.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drawings/drawing56.xml" ContentType="application/vnd.openxmlformats-officedocument.drawing+xml"/>
  <Override PartName="/xl/comments55.xml" ContentType="application/vnd.openxmlformats-officedocument.spreadsheetml.comments+xml"/>
  <Override PartName="/xl/charts/chart108.xml" ContentType="application/vnd.openxmlformats-officedocument.drawingml.chart+xml"/>
  <Override PartName="/xl/charts/chart109.xml" ContentType="application/vnd.openxmlformats-officedocument.drawingml.chart+xml"/>
  <Override PartName="/xl/drawings/drawing57.xml" ContentType="application/vnd.openxmlformats-officedocument.drawing+xml"/>
  <Override PartName="/xl/comments56.xml" ContentType="application/vnd.openxmlformats-officedocument.spreadsheetml.comments+xml"/>
  <Override PartName="/xl/charts/chart110.xml" ContentType="application/vnd.openxmlformats-officedocument.drawingml.chart+xml"/>
  <Override PartName="/xl/charts/chart111.xml" ContentType="application/vnd.openxmlformats-officedocument.drawingml.chart+xml"/>
  <Override PartName="/xl/drawings/drawing58.xml" ContentType="application/vnd.openxmlformats-officedocument.drawing+xml"/>
  <Override PartName="/xl/comments57.xml" ContentType="application/vnd.openxmlformats-officedocument.spreadsheetml.comments+xml"/>
  <Override PartName="/xl/charts/chart112.xml" ContentType="application/vnd.openxmlformats-officedocument.drawingml.chart+xml"/>
  <Override PartName="/xl/charts/chart113.xml" ContentType="application/vnd.openxmlformats-officedocument.drawingml.chart+xml"/>
  <Override PartName="/xl/drawings/drawing59.xml" ContentType="application/vnd.openxmlformats-officedocument.drawing+xml"/>
  <Override PartName="/xl/comments58.xml" ContentType="application/vnd.openxmlformats-officedocument.spreadsheetml.comments+xml"/>
  <Override PartName="/xl/charts/chart114.xml" ContentType="application/vnd.openxmlformats-officedocument.drawingml.chart+xml"/>
  <Override PartName="/xl/charts/chart115.xml" ContentType="application/vnd.openxmlformats-officedocument.drawingml.chart+xml"/>
  <Override PartName="/xl/drawings/drawing60.xml" ContentType="application/vnd.openxmlformats-officedocument.drawing+xml"/>
  <Override PartName="/xl/comments59.xml" ContentType="application/vnd.openxmlformats-officedocument.spreadsheetml.comments+xml"/>
  <Override PartName="/xl/charts/chart116.xml" ContentType="application/vnd.openxmlformats-officedocument.drawingml.chart+xml"/>
  <Override PartName="/xl/charts/chart117.xml" ContentType="application/vnd.openxmlformats-officedocument.drawingml.chart+xml"/>
  <Override PartName="/xl/drawings/drawing61.xml" ContentType="application/vnd.openxmlformats-officedocument.drawing+xml"/>
  <Override PartName="/xl/comments60.xml" ContentType="application/vnd.openxmlformats-officedocument.spreadsheetml.comments+xml"/>
  <Override PartName="/xl/charts/chart118.xml" ContentType="application/vnd.openxmlformats-officedocument.drawingml.chart+xml"/>
  <Override PartName="/xl/charts/chart119.xml" ContentType="application/vnd.openxmlformats-officedocument.drawingml.chart+xml"/>
  <Override PartName="/xl/drawings/drawing62.xml" ContentType="application/vnd.openxmlformats-officedocument.drawing+xml"/>
  <Override PartName="/xl/comments61.xml" ContentType="application/vnd.openxmlformats-officedocument.spreadsheetml.comments+xml"/>
  <Override PartName="/xl/charts/chart120.xml" ContentType="application/vnd.openxmlformats-officedocument.drawingml.chart+xml"/>
  <Override PartName="/xl/charts/chart121.xml" ContentType="application/vnd.openxmlformats-officedocument.drawingml.chart+xml"/>
  <Override PartName="/xl/drawings/drawing63.xml" ContentType="application/vnd.openxmlformats-officedocument.drawing+xml"/>
  <Override PartName="/xl/comments62.xml" ContentType="application/vnd.openxmlformats-officedocument.spreadsheetml.comments+xml"/>
  <Override PartName="/xl/charts/chart122.xml" ContentType="application/vnd.openxmlformats-officedocument.drawingml.chart+xml"/>
  <Override PartName="/xl/charts/chart123.xml" ContentType="application/vnd.openxmlformats-officedocument.drawingml.chart+xml"/>
  <Override PartName="/xl/drawings/drawing64.xml" ContentType="application/vnd.openxmlformats-officedocument.drawing+xml"/>
  <Override PartName="/xl/comments63.xml" ContentType="application/vnd.openxmlformats-officedocument.spreadsheetml.comments+xml"/>
  <Override PartName="/xl/charts/chart124.xml" ContentType="application/vnd.openxmlformats-officedocument.drawingml.chart+xml"/>
  <Override PartName="/xl/charts/chart125.xml" ContentType="application/vnd.openxmlformats-officedocument.drawingml.chart+xml"/>
  <Override PartName="/xl/drawings/drawing65.xml" ContentType="application/vnd.openxmlformats-officedocument.drawing+xml"/>
  <Override PartName="/xl/comments64.xml" ContentType="application/vnd.openxmlformats-officedocument.spreadsheetml.comments+xml"/>
  <Override PartName="/xl/charts/chart126.xml" ContentType="application/vnd.openxmlformats-officedocument.drawingml.chart+xml"/>
  <Override PartName="/xl/charts/chart127.xml" ContentType="application/vnd.openxmlformats-officedocument.drawingml.chart+xml"/>
  <Override PartName="/xl/drawings/drawing66.xml" ContentType="application/vnd.openxmlformats-officedocument.drawing+xml"/>
  <Override PartName="/xl/comments65.xml" ContentType="application/vnd.openxmlformats-officedocument.spreadsheetml.comments+xml"/>
  <Override PartName="/xl/charts/chart128.xml" ContentType="application/vnd.openxmlformats-officedocument.drawingml.chart+xml"/>
  <Override PartName="/xl/charts/chart129.xml" ContentType="application/vnd.openxmlformats-officedocument.drawingml.chart+xml"/>
  <Override PartName="/xl/drawings/drawing67.xml" ContentType="application/vnd.openxmlformats-officedocument.drawing+xml"/>
  <Override PartName="/xl/comments66.xml" ContentType="application/vnd.openxmlformats-officedocument.spreadsheetml.comments+xml"/>
  <Override PartName="/xl/charts/chart130.xml" ContentType="application/vnd.openxmlformats-officedocument.drawingml.chart+xml"/>
  <Override PartName="/xl/charts/chart131.xml" ContentType="application/vnd.openxmlformats-officedocument.drawingml.chart+xml"/>
  <Override PartName="/xl/drawings/drawing68.xml" ContentType="application/vnd.openxmlformats-officedocument.drawing+xml"/>
  <Override PartName="/xl/comments67.xml" ContentType="application/vnd.openxmlformats-officedocument.spreadsheetml.comments+xml"/>
  <Override PartName="/xl/charts/chart132.xml" ContentType="application/vnd.openxmlformats-officedocument.drawingml.chart+xml"/>
  <Override PartName="/xl/charts/chart133.xml" ContentType="application/vnd.openxmlformats-officedocument.drawingml.chart+xml"/>
  <Override PartName="/xl/drawings/drawing69.xml" ContentType="application/vnd.openxmlformats-officedocument.drawing+xml"/>
  <Override PartName="/xl/comments68.xml" ContentType="application/vnd.openxmlformats-officedocument.spreadsheetml.comments+xml"/>
  <Override PartName="/xl/charts/chart134.xml" ContentType="application/vnd.openxmlformats-officedocument.drawingml.chart+xml"/>
  <Override PartName="/xl/charts/chart135.xml" ContentType="application/vnd.openxmlformats-officedocument.drawingml.chart+xml"/>
  <Override PartName="/xl/drawings/drawing70.xml" ContentType="application/vnd.openxmlformats-officedocument.drawing+xml"/>
  <Override PartName="/xl/comments69.xml" ContentType="application/vnd.openxmlformats-officedocument.spreadsheetml.comments+xml"/>
  <Override PartName="/xl/charts/chart136.xml" ContentType="application/vnd.openxmlformats-officedocument.drawingml.chart+xml"/>
  <Override PartName="/xl/charts/chart137.xml" ContentType="application/vnd.openxmlformats-officedocument.drawingml.chart+xml"/>
  <Override PartName="/xl/drawings/drawing71.xml" ContentType="application/vnd.openxmlformats-officedocument.drawing+xml"/>
  <Override PartName="/xl/comments70.xml" ContentType="application/vnd.openxmlformats-officedocument.spreadsheetml.comments+xml"/>
  <Override PartName="/xl/charts/chart138.xml" ContentType="application/vnd.openxmlformats-officedocument.drawingml.chart+xml"/>
  <Override PartName="/xl/charts/chart139.xml" ContentType="application/vnd.openxmlformats-officedocument.drawingml.chart+xml"/>
  <Override PartName="/xl/drawings/drawing72.xml" ContentType="application/vnd.openxmlformats-officedocument.drawing+xml"/>
  <Override PartName="/xl/comments71.xml" ContentType="application/vnd.openxmlformats-officedocument.spreadsheetml.comments+xml"/>
  <Override PartName="/xl/charts/chart140.xml" ContentType="application/vnd.openxmlformats-officedocument.drawingml.chart+xml"/>
  <Override PartName="/xl/charts/chart141.xml" ContentType="application/vnd.openxmlformats-officedocument.drawingml.chart+xml"/>
  <Override PartName="/xl/drawings/drawing73.xml" ContentType="application/vnd.openxmlformats-officedocument.drawing+xml"/>
  <Override PartName="/xl/comments72.xml" ContentType="application/vnd.openxmlformats-officedocument.spreadsheetml.comments+xml"/>
  <Override PartName="/xl/charts/chart142.xml" ContentType="application/vnd.openxmlformats-officedocument.drawingml.chart+xml"/>
  <Override PartName="/xl/charts/chart143.xml" ContentType="application/vnd.openxmlformats-officedocument.drawingml.chart+xml"/>
  <Override PartName="/xl/drawings/drawing74.xml" ContentType="application/vnd.openxmlformats-officedocument.drawing+xml"/>
  <Override PartName="/xl/comments73.xml" ContentType="application/vnd.openxmlformats-officedocument.spreadsheetml.comments+xml"/>
  <Override PartName="/xl/charts/chart144.xml" ContentType="application/vnd.openxmlformats-officedocument.drawingml.chart+xml"/>
  <Override PartName="/xl/charts/chart145.xml" ContentType="application/vnd.openxmlformats-officedocument.drawingml.chart+xml"/>
  <Override PartName="/xl/drawings/drawing75.xml" ContentType="application/vnd.openxmlformats-officedocument.drawing+xml"/>
  <Override PartName="/xl/comments74.xml" ContentType="application/vnd.openxmlformats-officedocument.spreadsheetml.comments+xml"/>
  <Override PartName="/xl/charts/chart146.xml" ContentType="application/vnd.openxmlformats-officedocument.drawingml.chart+xml"/>
  <Override PartName="/xl/charts/chart147.xml" ContentType="application/vnd.openxmlformats-officedocument.drawingml.chart+xml"/>
  <Override PartName="/xl/drawings/drawing76.xml" ContentType="application/vnd.openxmlformats-officedocument.drawing+xml"/>
  <Override PartName="/xl/comments75.xml" ContentType="application/vnd.openxmlformats-officedocument.spreadsheetml.comments+xml"/>
  <Override PartName="/xl/charts/chart148.xml" ContentType="application/vnd.openxmlformats-officedocument.drawingml.chart+xml"/>
  <Override PartName="/xl/charts/chart149.xml" ContentType="application/vnd.openxmlformats-officedocument.drawingml.chart+xml"/>
  <Override PartName="/xl/drawings/drawing77.xml" ContentType="application/vnd.openxmlformats-officedocument.drawing+xml"/>
  <Override PartName="/xl/comments76.xml" ContentType="application/vnd.openxmlformats-officedocument.spreadsheetml.comments+xml"/>
  <Override PartName="/xl/charts/chart150.xml" ContentType="application/vnd.openxmlformats-officedocument.drawingml.chart+xml"/>
  <Override PartName="/xl/charts/chart151.xml" ContentType="application/vnd.openxmlformats-officedocument.drawingml.chart+xml"/>
  <Override PartName="/xl/drawings/drawing78.xml" ContentType="application/vnd.openxmlformats-officedocument.drawing+xml"/>
  <Override PartName="/xl/comments77.xml" ContentType="application/vnd.openxmlformats-officedocument.spreadsheetml.comments+xml"/>
  <Override PartName="/xl/charts/chart152.xml" ContentType="application/vnd.openxmlformats-officedocument.drawingml.chart+xml"/>
  <Override PartName="/xl/charts/chart153.xml" ContentType="application/vnd.openxmlformats-officedocument.drawingml.chart+xml"/>
  <Override PartName="/xl/drawings/drawing79.xml" ContentType="application/vnd.openxmlformats-officedocument.drawing+xml"/>
  <Override PartName="/xl/comments78.xml" ContentType="application/vnd.openxmlformats-officedocument.spreadsheetml.comments+xml"/>
  <Override PartName="/xl/charts/chart154.xml" ContentType="application/vnd.openxmlformats-officedocument.drawingml.chart+xml"/>
  <Override PartName="/xl/charts/chart155.xml" ContentType="application/vnd.openxmlformats-officedocument.drawingml.chart+xml"/>
  <Override PartName="/xl/drawings/drawing80.xml" ContentType="application/vnd.openxmlformats-officedocument.drawing+xml"/>
  <Override PartName="/xl/comments79.xml" ContentType="application/vnd.openxmlformats-officedocument.spreadsheetml.comments+xml"/>
  <Override PartName="/xl/charts/chart156.xml" ContentType="application/vnd.openxmlformats-officedocument.drawingml.chart+xml"/>
  <Override PartName="/xl/charts/chart157.xml" ContentType="application/vnd.openxmlformats-officedocument.drawingml.chart+xml"/>
  <Override PartName="/xl/drawings/drawing81.xml" ContentType="application/vnd.openxmlformats-officedocument.drawing+xml"/>
  <Override PartName="/xl/comments80.xml" ContentType="application/vnd.openxmlformats-officedocument.spreadsheetml.comments+xml"/>
  <Override PartName="/xl/charts/chart158.xml" ContentType="application/vnd.openxmlformats-officedocument.drawingml.chart+xml"/>
  <Override PartName="/xl/charts/chart159.xml" ContentType="application/vnd.openxmlformats-officedocument.drawingml.chart+xml"/>
  <Override PartName="/xl/drawings/drawing82.xml" ContentType="application/vnd.openxmlformats-officedocument.drawing+xml"/>
  <Override PartName="/xl/comments81.xml" ContentType="application/vnd.openxmlformats-officedocument.spreadsheetml.comments+xml"/>
  <Override PartName="/xl/charts/chart160.xml" ContentType="application/vnd.openxmlformats-officedocument.drawingml.chart+xml"/>
  <Override PartName="/xl/charts/chart161.xml" ContentType="application/vnd.openxmlformats-officedocument.drawingml.chart+xml"/>
  <Override PartName="/xl/drawings/drawing83.xml" ContentType="application/vnd.openxmlformats-officedocument.drawing+xml"/>
  <Override PartName="/xl/comments82.xml" ContentType="application/vnd.openxmlformats-officedocument.spreadsheetml.comments+xml"/>
  <Override PartName="/xl/charts/chart162.xml" ContentType="application/vnd.openxmlformats-officedocument.drawingml.chart+xml"/>
  <Override PartName="/xl/charts/chart163.xml" ContentType="application/vnd.openxmlformats-officedocument.drawingml.chart+xml"/>
  <Override PartName="/xl/drawings/drawing84.xml" ContentType="application/vnd.openxmlformats-officedocument.drawing+xml"/>
  <Override PartName="/xl/comments83.xml" ContentType="application/vnd.openxmlformats-officedocument.spreadsheetml.comments+xml"/>
  <Override PartName="/xl/charts/chart164.xml" ContentType="application/vnd.openxmlformats-officedocument.drawingml.chart+xml"/>
  <Override PartName="/xl/charts/chart165.xml" ContentType="application/vnd.openxmlformats-officedocument.drawingml.chart+xml"/>
  <Override PartName="/xl/drawings/drawing85.xml" ContentType="application/vnd.openxmlformats-officedocument.drawing+xml"/>
  <Override PartName="/xl/comments84.xml" ContentType="application/vnd.openxmlformats-officedocument.spreadsheetml.comments+xml"/>
  <Override PartName="/xl/charts/chart166.xml" ContentType="application/vnd.openxmlformats-officedocument.drawingml.chart+xml"/>
  <Override PartName="/xl/charts/chart167.xml" ContentType="application/vnd.openxmlformats-officedocument.drawingml.chart+xml"/>
  <Override PartName="/xl/drawings/drawing86.xml" ContentType="application/vnd.openxmlformats-officedocument.drawing+xml"/>
  <Override PartName="/xl/comments85.xml" ContentType="application/vnd.openxmlformats-officedocument.spreadsheetml.comments+xml"/>
  <Override PartName="/xl/charts/chart168.xml" ContentType="application/vnd.openxmlformats-officedocument.drawingml.chart+xml"/>
  <Override PartName="/xl/charts/chart169.xml" ContentType="application/vnd.openxmlformats-officedocument.drawingml.chart+xml"/>
  <Override PartName="/xl/drawings/drawing87.xml" ContentType="application/vnd.openxmlformats-officedocument.drawing+xml"/>
  <Override PartName="/xl/comments86.xml" ContentType="application/vnd.openxmlformats-officedocument.spreadsheetml.comments+xml"/>
  <Override PartName="/xl/charts/chart170.xml" ContentType="application/vnd.openxmlformats-officedocument.drawingml.chart+xml"/>
  <Override PartName="/xl/charts/chart171.xml" ContentType="application/vnd.openxmlformats-officedocument.drawingml.chart+xml"/>
  <Override PartName="/xl/drawings/drawing88.xml" ContentType="application/vnd.openxmlformats-officedocument.drawing+xml"/>
  <Override PartName="/xl/comments87.xml" ContentType="application/vnd.openxmlformats-officedocument.spreadsheetml.comments+xml"/>
  <Override PartName="/xl/charts/chart172.xml" ContentType="application/vnd.openxmlformats-officedocument.drawingml.chart+xml"/>
  <Override PartName="/xl/charts/chart173.xml" ContentType="application/vnd.openxmlformats-officedocument.drawingml.chart+xml"/>
  <Override PartName="/xl/drawings/drawing89.xml" ContentType="application/vnd.openxmlformats-officedocument.drawing+xml"/>
  <Override PartName="/xl/comments88.xml" ContentType="application/vnd.openxmlformats-officedocument.spreadsheetml.comments+xml"/>
  <Override PartName="/xl/charts/chart174.xml" ContentType="application/vnd.openxmlformats-officedocument.drawingml.chart+xml"/>
  <Override PartName="/xl/charts/chart175.xml" ContentType="application/vnd.openxmlformats-officedocument.drawingml.chart+xml"/>
  <Override PartName="/xl/drawings/drawing90.xml" ContentType="application/vnd.openxmlformats-officedocument.drawing+xml"/>
  <Override PartName="/xl/comments89.xml" ContentType="application/vnd.openxmlformats-officedocument.spreadsheetml.comments+xml"/>
  <Override PartName="/xl/charts/chart176.xml" ContentType="application/vnd.openxmlformats-officedocument.drawingml.chart+xml"/>
  <Override PartName="/xl/charts/chart177.xml" ContentType="application/vnd.openxmlformats-officedocument.drawingml.chart+xml"/>
  <Override PartName="/xl/drawings/drawing91.xml" ContentType="application/vnd.openxmlformats-officedocument.drawing+xml"/>
  <Override PartName="/xl/comments90.xml" ContentType="application/vnd.openxmlformats-officedocument.spreadsheetml.comments+xml"/>
  <Override PartName="/xl/charts/chart178.xml" ContentType="application/vnd.openxmlformats-officedocument.drawingml.chart+xml"/>
  <Override PartName="/xl/charts/chart179.xml" ContentType="application/vnd.openxmlformats-officedocument.drawingml.chart+xml"/>
  <Override PartName="/xl/drawings/drawing92.xml" ContentType="application/vnd.openxmlformats-officedocument.drawing+xml"/>
  <Override PartName="/xl/comments91.xml" ContentType="application/vnd.openxmlformats-officedocument.spreadsheetml.comments+xml"/>
  <Override PartName="/xl/charts/chart180.xml" ContentType="application/vnd.openxmlformats-officedocument.drawingml.chart+xml"/>
  <Override PartName="/xl/charts/chart181.xml" ContentType="application/vnd.openxmlformats-officedocument.drawingml.chart+xml"/>
  <Override PartName="/xl/drawings/drawing93.xml" ContentType="application/vnd.openxmlformats-officedocument.drawing+xml"/>
  <Override PartName="/xl/comments92.xml" ContentType="application/vnd.openxmlformats-officedocument.spreadsheetml.comments+xml"/>
  <Override PartName="/xl/charts/chart182.xml" ContentType="application/vnd.openxmlformats-officedocument.drawingml.chart+xml"/>
  <Override PartName="/xl/charts/chart183.xml" ContentType="application/vnd.openxmlformats-officedocument.drawingml.chart+xml"/>
  <Override PartName="/xl/drawings/drawing94.xml" ContentType="application/vnd.openxmlformats-officedocument.drawing+xml"/>
  <Override PartName="/xl/comments93.xml" ContentType="application/vnd.openxmlformats-officedocument.spreadsheetml.comments+xml"/>
  <Override PartName="/xl/charts/chart184.xml" ContentType="application/vnd.openxmlformats-officedocument.drawingml.chart+xml"/>
  <Override PartName="/xl/charts/chart185.xml" ContentType="application/vnd.openxmlformats-officedocument.drawingml.chart+xml"/>
  <Override PartName="/xl/drawings/drawing95.xml" ContentType="application/vnd.openxmlformats-officedocument.drawing+xml"/>
  <Override PartName="/xl/comments94.xml" ContentType="application/vnd.openxmlformats-officedocument.spreadsheetml.comments+xml"/>
  <Override PartName="/xl/charts/chart186.xml" ContentType="application/vnd.openxmlformats-officedocument.drawingml.chart+xml"/>
  <Override PartName="/xl/charts/chart187.xml" ContentType="application/vnd.openxmlformats-officedocument.drawingml.chart+xml"/>
  <Override PartName="/xl/drawings/drawing96.xml" ContentType="application/vnd.openxmlformats-officedocument.drawing+xml"/>
  <Override PartName="/xl/comments95.xml" ContentType="application/vnd.openxmlformats-officedocument.spreadsheetml.comments+xml"/>
  <Override PartName="/xl/charts/chart188.xml" ContentType="application/vnd.openxmlformats-officedocument.drawingml.chart+xml"/>
  <Override PartName="/xl/charts/chart189.xml" ContentType="application/vnd.openxmlformats-officedocument.drawingml.chart+xml"/>
  <Override PartName="/xl/drawings/drawing97.xml" ContentType="application/vnd.openxmlformats-officedocument.drawing+xml"/>
  <Override PartName="/xl/comments96.xml" ContentType="application/vnd.openxmlformats-officedocument.spreadsheetml.comments+xml"/>
  <Override PartName="/xl/charts/chart190.xml" ContentType="application/vnd.openxmlformats-officedocument.drawingml.chart+xml"/>
  <Override PartName="/xl/charts/chart191.xml" ContentType="application/vnd.openxmlformats-officedocument.drawingml.chart+xml"/>
  <Override PartName="/xl/drawings/drawing98.xml" ContentType="application/vnd.openxmlformats-officedocument.drawing+xml"/>
  <Override PartName="/xl/comments97.xml" ContentType="application/vnd.openxmlformats-officedocument.spreadsheetml.comments+xml"/>
  <Override PartName="/xl/charts/chart192.xml" ContentType="application/vnd.openxmlformats-officedocument.drawingml.chart+xml"/>
  <Override PartName="/xl/charts/chart193.xml" ContentType="application/vnd.openxmlformats-officedocument.drawingml.chart+xml"/>
  <Override PartName="/xl/drawings/drawing99.xml" ContentType="application/vnd.openxmlformats-officedocument.drawing+xml"/>
  <Override PartName="/xl/comments98.xml" ContentType="application/vnd.openxmlformats-officedocument.spreadsheetml.comments+xml"/>
  <Override PartName="/xl/charts/chart194.xml" ContentType="application/vnd.openxmlformats-officedocument.drawingml.chart+xml"/>
  <Override PartName="/xl/charts/chart195.xml" ContentType="application/vnd.openxmlformats-officedocument.drawingml.chart+xml"/>
  <Override PartName="/xl/drawings/drawing100.xml" ContentType="application/vnd.openxmlformats-officedocument.drawing+xml"/>
  <Override PartName="/xl/comments99.xml" ContentType="application/vnd.openxmlformats-officedocument.spreadsheetml.comments+xml"/>
  <Override PartName="/xl/charts/chart196.xml" ContentType="application/vnd.openxmlformats-officedocument.drawingml.chart+xml"/>
  <Override PartName="/xl/charts/chart197.xml" ContentType="application/vnd.openxmlformats-officedocument.drawingml.chart+xml"/>
  <Override PartName="/xl/drawings/drawing101.xml" ContentType="application/vnd.openxmlformats-officedocument.drawing+xml"/>
  <Override PartName="/xl/comments100.xml" ContentType="application/vnd.openxmlformats-officedocument.spreadsheetml.comments+xml"/>
  <Override PartName="/xl/charts/chart198.xml" ContentType="application/vnd.openxmlformats-officedocument.drawingml.chart+xml"/>
  <Override PartName="/xl/charts/chart199.xml" ContentType="application/vnd.openxmlformats-officedocument.drawingml.chart+xml"/>
  <Override PartName="/xl/drawings/drawing102.xml" ContentType="application/vnd.openxmlformats-officedocument.drawing+xml"/>
  <Override PartName="/xl/comments101.xml" ContentType="application/vnd.openxmlformats-officedocument.spreadsheetml.comments+xml"/>
  <Override PartName="/xl/charts/chart200.xml" ContentType="application/vnd.openxmlformats-officedocument.drawingml.chart+xml"/>
  <Override PartName="/xl/charts/chart201.xml" ContentType="application/vnd.openxmlformats-officedocument.drawingml.chart+xml"/>
  <Override PartName="/xl/drawings/drawing103.xml" ContentType="application/vnd.openxmlformats-officedocument.drawing+xml"/>
  <Override PartName="/xl/comments102.xml" ContentType="application/vnd.openxmlformats-officedocument.spreadsheetml.comments+xml"/>
  <Override PartName="/xl/charts/chart202.xml" ContentType="application/vnd.openxmlformats-officedocument.drawingml.chart+xml"/>
  <Override PartName="/xl/charts/chart203.xml" ContentType="application/vnd.openxmlformats-officedocument.drawingml.chart+xml"/>
  <Override PartName="/xl/drawings/drawing104.xml" ContentType="application/vnd.openxmlformats-officedocument.drawing+xml"/>
  <Override PartName="/xl/comments103.xml" ContentType="application/vnd.openxmlformats-officedocument.spreadsheetml.comments+xml"/>
  <Override PartName="/xl/charts/chart204.xml" ContentType="application/vnd.openxmlformats-officedocument.drawingml.chart+xml"/>
  <Override PartName="/xl/charts/chart205.xml" ContentType="application/vnd.openxmlformats-officedocument.drawingml.chart+xml"/>
  <Override PartName="/xl/drawings/drawing105.xml" ContentType="application/vnd.openxmlformats-officedocument.drawing+xml"/>
  <Override PartName="/xl/comments104.xml" ContentType="application/vnd.openxmlformats-officedocument.spreadsheetml.comments+xml"/>
  <Override PartName="/xl/charts/chart206.xml" ContentType="application/vnd.openxmlformats-officedocument.drawingml.chart+xml"/>
  <Override PartName="/xl/charts/chart207.xml" ContentType="application/vnd.openxmlformats-officedocument.drawingml.chart+xml"/>
  <Override PartName="/xl/drawings/drawing106.xml" ContentType="application/vnd.openxmlformats-officedocument.drawing+xml"/>
  <Override PartName="/xl/comments105.xml" ContentType="application/vnd.openxmlformats-officedocument.spreadsheetml.comments+xml"/>
  <Override PartName="/xl/charts/chart208.xml" ContentType="application/vnd.openxmlformats-officedocument.drawingml.chart+xml"/>
  <Override PartName="/xl/charts/chart209.xml" ContentType="application/vnd.openxmlformats-officedocument.drawingml.chart+xml"/>
  <Override PartName="/xl/drawings/drawing107.xml" ContentType="application/vnd.openxmlformats-officedocument.drawing+xml"/>
  <Override PartName="/xl/comments106.xml" ContentType="application/vnd.openxmlformats-officedocument.spreadsheetml.comments+xml"/>
  <Override PartName="/xl/charts/chart210.xml" ContentType="application/vnd.openxmlformats-officedocument.drawingml.chart+xml"/>
  <Override PartName="/xl/charts/chart211.xml" ContentType="application/vnd.openxmlformats-officedocument.drawingml.chart+xml"/>
  <Override PartName="/xl/drawings/drawing108.xml" ContentType="application/vnd.openxmlformats-officedocument.drawing+xml"/>
  <Override PartName="/xl/comments107.xml" ContentType="application/vnd.openxmlformats-officedocument.spreadsheetml.comments+xml"/>
  <Override PartName="/xl/charts/chart212.xml" ContentType="application/vnd.openxmlformats-officedocument.drawingml.chart+xml"/>
  <Override PartName="/xl/charts/chart213.xml" ContentType="application/vnd.openxmlformats-officedocument.drawingml.chart+xml"/>
  <Override PartName="/xl/drawings/drawing109.xml" ContentType="application/vnd.openxmlformats-officedocument.drawing+xml"/>
  <Override PartName="/xl/comments108.xml" ContentType="application/vnd.openxmlformats-officedocument.spreadsheetml.comments+xml"/>
  <Override PartName="/xl/charts/chart214.xml" ContentType="application/vnd.openxmlformats-officedocument.drawingml.chart+xml"/>
  <Override PartName="/xl/charts/chart215.xml" ContentType="application/vnd.openxmlformats-officedocument.drawingml.chart+xml"/>
  <Override PartName="/xl/drawings/drawing110.xml" ContentType="application/vnd.openxmlformats-officedocument.drawing+xml"/>
  <Override PartName="/xl/comments109.xml" ContentType="application/vnd.openxmlformats-officedocument.spreadsheetml.comments+xml"/>
  <Override PartName="/xl/charts/chart216.xml" ContentType="application/vnd.openxmlformats-officedocument.drawingml.chart+xml"/>
  <Override PartName="/xl/charts/chart217.xml" ContentType="application/vnd.openxmlformats-officedocument.drawingml.chart+xml"/>
  <Override PartName="/xl/drawings/drawing111.xml" ContentType="application/vnd.openxmlformats-officedocument.drawing+xml"/>
  <Override PartName="/xl/comments110.xml" ContentType="application/vnd.openxmlformats-officedocument.spreadsheetml.comments+xml"/>
  <Override PartName="/xl/charts/chart218.xml" ContentType="application/vnd.openxmlformats-officedocument.drawingml.chart+xml"/>
  <Override PartName="/xl/charts/chart219.xml" ContentType="application/vnd.openxmlformats-officedocument.drawingml.chart+xml"/>
  <Override PartName="/xl/drawings/drawing112.xml" ContentType="application/vnd.openxmlformats-officedocument.drawing+xml"/>
  <Override PartName="/xl/comments111.xml" ContentType="application/vnd.openxmlformats-officedocument.spreadsheetml.comments+xml"/>
  <Override PartName="/xl/charts/chart220.xml" ContentType="application/vnd.openxmlformats-officedocument.drawingml.chart+xml"/>
  <Override PartName="/xl/charts/chart221.xml" ContentType="application/vnd.openxmlformats-officedocument.drawingml.chart+xml"/>
  <Override PartName="/xl/drawings/drawing113.xml" ContentType="application/vnd.openxmlformats-officedocument.drawing+xml"/>
  <Override PartName="/xl/comments112.xml" ContentType="application/vnd.openxmlformats-officedocument.spreadsheetml.comments+xml"/>
  <Override PartName="/xl/charts/chart222.xml" ContentType="application/vnd.openxmlformats-officedocument.drawingml.chart+xml"/>
  <Override PartName="/xl/charts/chart223.xml" ContentType="application/vnd.openxmlformats-officedocument.drawingml.chart+xml"/>
  <Override PartName="/xl/drawings/drawing114.xml" ContentType="application/vnd.openxmlformats-officedocument.drawing+xml"/>
  <Override PartName="/xl/comments113.xml" ContentType="application/vnd.openxmlformats-officedocument.spreadsheetml.comments+xml"/>
  <Override PartName="/xl/charts/chart224.xml" ContentType="application/vnd.openxmlformats-officedocument.drawingml.chart+xml"/>
  <Override PartName="/xl/charts/chart225.xml" ContentType="application/vnd.openxmlformats-officedocument.drawingml.chart+xml"/>
  <Override PartName="/xl/drawings/drawing115.xml" ContentType="application/vnd.openxmlformats-officedocument.drawing+xml"/>
  <Override PartName="/xl/comments114.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drawings/drawing116.xml" ContentType="application/vnd.openxmlformats-officedocument.drawing+xml"/>
  <Override PartName="/xl/comments115.xml" ContentType="application/vnd.openxmlformats-officedocument.spreadsheetml.comments+xml"/>
  <Override PartName="/xl/charts/chart228.xml" ContentType="application/vnd.openxmlformats-officedocument.drawingml.chart+xml"/>
  <Override PartName="/xl/charts/chart229.xml" ContentType="application/vnd.openxmlformats-officedocument.drawingml.chart+xml"/>
  <Override PartName="/xl/drawings/drawing117.xml" ContentType="application/vnd.openxmlformats-officedocument.drawing+xml"/>
  <Override PartName="/xl/comments116.xml" ContentType="application/vnd.openxmlformats-officedocument.spreadsheetml.comments+xml"/>
  <Override PartName="/xl/charts/chart230.xml" ContentType="application/vnd.openxmlformats-officedocument.drawingml.chart+xml"/>
  <Override PartName="/xl/charts/chart231.xml" ContentType="application/vnd.openxmlformats-officedocument.drawingml.chart+xml"/>
  <Override PartName="/xl/drawings/drawing118.xml" ContentType="application/vnd.openxmlformats-officedocument.drawing+xml"/>
  <Override PartName="/xl/comments117.xml" ContentType="application/vnd.openxmlformats-officedocument.spreadsheetml.comments+xml"/>
  <Override PartName="/xl/charts/chart232.xml" ContentType="application/vnd.openxmlformats-officedocument.drawingml.chart+xml"/>
  <Override PartName="/xl/charts/chart233.xml" ContentType="application/vnd.openxmlformats-officedocument.drawingml.chart+xml"/>
  <Override PartName="/xl/drawings/drawing119.xml" ContentType="application/vnd.openxmlformats-officedocument.drawing+xml"/>
  <Override PartName="/xl/comments118.xml" ContentType="application/vnd.openxmlformats-officedocument.spreadsheetml.comments+xml"/>
  <Override PartName="/xl/charts/chart234.xml" ContentType="application/vnd.openxmlformats-officedocument.drawingml.chart+xml"/>
  <Override PartName="/xl/charts/chart235.xml" ContentType="application/vnd.openxmlformats-officedocument.drawingml.chart+xml"/>
  <Override PartName="/xl/drawings/drawing120.xml" ContentType="application/vnd.openxmlformats-officedocument.drawing+xml"/>
  <Override PartName="/xl/comments119.xml" ContentType="application/vnd.openxmlformats-officedocument.spreadsheetml.comments+xml"/>
  <Override PartName="/xl/charts/chart236.xml" ContentType="application/vnd.openxmlformats-officedocument.drawingml.chart+xml"/>
  <Override PartName="/xl/charts/chart237.xml" ContentType="application/vnd.openxmlformats-officedocument.drawingml.chart+xml"/>
  <Override PartName="/xl/drawings/drawing121.xml" ContentType="application/vnd.openxmlformats-officedocument.drawing+xml"/>
  <Override PartName="/xl/comments120.xml" ContentType="application/vnd.openxmlformats-officedocument.spreadsheetml.comments+xml"/>
  <Override PartName="/xl/charts/chart238.xml" ContentType="application/vnd.openxmlformats-officedocument.drawingml.chart+xml"/>
  <Override PartName="/xl/charts/chart239.xml" ContentType="application/vnd.openxmlformats-officedocument.drawingml.chart+xml"/>
  <Override PartName="/xl/drawings/drawing122.xml" ContentType="application/vnd.openxmlformats-officedocument.drawing+xml"/>
  <Override PartName="/xl/comments121.xml" ContentType="application/vnd.openxmlformats-officedocument.spreadsheetml.comments+xml"/>
  <Override PartName="/xl/charts/chart240.xml" ContentType="application/vnd.openxmlformats-officedocument.drawingml.chart+xml"/>
  <Override PartName="/xl/charts/chart241.xml" ContentType="application/vnd.openxmlformats-officedocument.drawingml.chart+xml"/>
  <Override PartName="/xl/drawings/drawing123.xml" ContentType="application/vnd.openxmlformats-officedocument.drawing+xml"/>
  <Override PartName="/xl/comments122.xml" ContentType="application/vnd.openxmlformats-officedocument.spreadsheetml.comments+xml"/>
  <Override PartName="/xl/charts/chart242.xml" ContentType="application/vnd.openxmlformats-officedocument.drawingml.chart+xml"/>
  <Override PartName="/xl/charts/chart243.xml" ContentType="application/vnd.openxmlformats-officedocument.drawingml.chart+xml"/>
  <Override PartName="/xl/drawings/drawing124.xml" ContentType="application/vnd.openxmlformats-officedocument.drawing+xml"/>
  <Override PartName="/xl/comments123.xml" ContentType="application/vnd.openxmlformats-officedocument.spreadsheetml.comments+xml"/>
  <Override PartName="/xl/charts/chart244.xml" ContentType="application/vnd.openxmlformats-officedocument.drawingml.chart+xml"/>
  <Override PartName="/xl/charts/chart245.xml" ContentType="application/vnd.openxmlformats-officedocument.drawingml.chart+xml"/>
  <Override PartName="/xl/drawings/drawing125.xml" ContentType="application/vnd.openxmlformats-officedocument.drawing+xml"/>
  <Override PartName="/xl/comments124.xml" ContentType="application/vnd.openxmlformats-officedocument.spreadsheetml.comments+xml"/>
  <Override PartName="/xl/charts/chart246.xml" ContentType="application/vnd.openxmlformats-officedocument.drawingml.chart+xml"/>
  <Override PartName="/xl/charts/chart247.xml" ContentType="application/vnd.openxmlformats-officedocument.drawingml.chart+xml"/>
  <Override PartName="/xl/drawings/drawing126.xml" ContentType="application/vnd.openxmlformats-officedocument.drawing+xml"/>
  <Override PartName="/xl/comments125.xml" ContentType="application/vnd.openxmlformats-officedocument.spreadsheetml.comments+xml"/>
  <Override PartName="/xl/charts/chart248.xml" ContentType="application/vnd.openxmlformats-officedocument.drawingml.chart+xml"/>
  <Override PartName="/xl/charts/chart249.xml" ContentType="application/vnd.openxmlformats-officedocument.drawingml.chart+xml"/>
  <Override PartName="/xl/drawings/drawing127.xml" ContentType="application/vnd.openxmlformats-officedocument.drawing+xml"/>
  <Override PartName="/xl/comments126.xml" ContentType="application/vnd.openxmlformats-officedocument.spreadsheetml.comments+xml"/>
  <Override PartName="/xl/charts/chart250.xml" ContentType="application/vnd.openxmlformats-officedocument.drawingml.chart+xml"/>
  <Override PartName="/xl/charts/chart25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defaultThemeVersion="124226"/>
  <mc:AlternateContent xmlns:mc="http://schemas.openxmlformats.org/markup-compatibility/2006">
    <mc:Choice Requires="x15">
      <x15ac:absPath xmlns:x15ac="http://schemas.microsoft.com/office/spreadsheetml/2010/11/ac" url="C:\Users\Cecilia\Dropbox\USWG\Stream FAQ Document\"/>
    </mc:Choice>
  </mc:AlternateContent>
  <bookViews>
    <workbookView xWindow="0" yWindow="0" windowWidth="17610" windowHeight="5985" tabRatio="831"/>
  </bookViews>
  <sheets>
    <sheet name="Instructions" sheetId="49" r:id="rId1"/>
    <sheet name="Bank Summary" sheetId="1" r:id="rId2"/>
    <sheet name="BK # 1 - BEHI" sheetId="8" r:id="rId3"/>
    <sheet name="BK # 1 - NBS" sheetId="36" r:id="rId4"/>
    <sheet name="BK # 2 - BEHI" sheetId="10" r:id="rId5"/>
    <sheet name="BK # 2 - NBS" sheetId="30" r:id="rId6"/>
    <sheet name="BK # 3 - BEHI" sheetId="11" r:id="rId7"/>
    <sheet name="BK # 3 - NBS" sheetId="31" r:id="rId8"/>
    <sheet name="BK # 4 - BEHI" sheetId="12" r:id="rId9"/>
    <sheet name="BK # 4 - NBS" sheetId="32" r:id="rId10"/>
    <sheet name="BK # 5 - BEHI" sheetId="13" r:id="rId11"/>
    <sheet name="BK # 5 - NBS" sheetId="33" r:id="rId12"/>
    <sheet name="BK # 6 - BEHI" sheetId="14" r:id="rId13"/>
    <sheet name="BK # 6 - NBS" sheetId="34" r:id="rId14"/>
    <sheet name="BK # 7 - BEHI" sheetId="15" r:id="rId15"/>
    <sheet name="BK # 7 - NBS" sheetId="35" r:id="rId16"/>
    <sheet name="BK # 8 - BEHI" sheetId="16" r:id="rId17"/>
    <sheet name="BK # 8 - NBS" sheetId="29" r:id="rId18"/>
    <sheet name="BK # 9 - BEHI" sheetId="17" r:id="rId19"/>
    <sheet name="BK # 9 - NBS" sheetId="37" r:id="rId20"/>
    <sheet name="BK # 10 - BEHI" sheetId="18" r:id="rId21"/>
    <sheet name="BK # 10 - NBS" sheetId="38" r:id="rId22"/>
    <sheet name="BK # 11 - BEHI" sheetId="19" r:id="rId23"/>
    <sheet name="BK # 11 - NBS" sheetId="39" r:id="rId24"/>
    <sheet name="BK # 12 - BEHI" sheetId="20" r:id="rId25"/>
    <sheet name="BK # 12 - NBS" sheetId="40" r:id="rId26"/>
    <sheet name="BK # 13 - BEHI" sheetId="21" r:id="rId27"/>
    <sheet name="BK # 13 - NBS" sheetId="41" r:id="rId28"/>
    <sheet name="BK # 14 - BEHI" sheetId="22" r:id="rId29"/>
    <sheet name="BK # 14 - NBS" sheetId="42" r:id="rId30"/>
    <sheet name="BK # 15 - BEHI" sheetId="23" r:id="rId31"/>
    <sheet name="BK # 15 - NBS" sheetId="43" r:id="rId32"/>
    <sheet name="BK # 16 - BEHI" sheetId="24" r:id="rId33"/>
    <sheet name="BK # 16 - NBS" sheetId="44" r:id="rId34"/>
    <sheet name="BK # 17 - BEHI" sheetId="25" r:id="rId35"/>
    <sheet name="BK # 17 - NBS" sheetId="45" r:id="rId36"/>
    <sheet name="BK # 18 - BEHI" sheetId="26" r:id="rId37"/>
    <sheet name="BK # 18 - NBS" sheetId="46" r:id="rId38"/>
    <sheet name="BK # 19 - BEHI" sheetId="27" r:id="rId39"/>
    <sheet name="BK # 19 - NBS" sheetId="47" r:id="rId40"/>
    <sheet name="BK # 20 - BEHI" sheetId="28" r:id="rId41"/>
    <sheet name="BK # 20 - NBS" sheetId="48" r:id="rId42"/>
    <sheet name="BK # 21 - BEHI" sheetId="50" r:id="rId43"/>
    <sheet name="BK # 21 - NBS" sheetId="51" r:id="rId44"/>
    <sheet name="BK # 22 - BEHI" sheetId="52" r:id="rId45"/>
    <sheet name="BK # 22 - NBS" sheetId="53" r:id="rId46"/>
    <sheet name="BK # 23 - BEHI" sheetId="54" r:id="rId47"/>
    <sheet name="BK # 23 - NBS" sheetId="55" r:id="rId48"/>
    <sheet name="BK # 24 - BEHI" sheetId="56" r:id="rId49"/>
    <sheet name="BK # 24 - NBS" sheetId="57" r:id="rId50"/>
    <sheet name="BK # 25 - BEHI" sheetId="58" r:id="rId51"/>
    <sheet name="BK # 25 - NBS" sheetId="59" r:id="rId52"/>
    <sheet name="BK # 26 - BEHI" sheetId="60" r:id="rId53"/>
    <sheet name="BK # 26 - NBS" sheetId="61" r:id="rId54"/>
    <sheet name="BK # 27 - BEHI" sheetId="62" r:id="rId55"/>
    <sheet name="BK # 27 - NBS" sheetId="63" r:id="rId56"/>
    <sheet name="BK # 28 - BEHI" sheetId="64" r:id="rId57"/>
    <sheet name="BK # 28 - NBS" sheetId="65" r:id="rId58"/>
    <sheet name="BK # 29 - BEHI" sheetId="66" r:id="rId59"/>
    <sheet name="BK # 29 - NBS" sheetId="67" r:id="rId60"/>
    <sheet name="BK # 30 - BEHI" sheetId="68" r:id="rId61"/>
    <sheet name="BK # 30 - NBS" sheetId="69" r:id="rId62"/>
    <sheet name="BK # 31 - BEHI" sheetId="70" r:id="rId63"/>
    <sheet name="BK # 31 - NBS" sheetId="71" r:id="rId64"/>
    <sheet name="BK # 32 - BEHI" sheetId="72" r:id="rId65"/>
    <sheet name="BK # 32 - NBS" sheetId="73" r:id="rId66"/>
    <sheet name="BK # 33 - BEHI" sheetId="74" r:id="rId67"/>
    <sheet name="BK # 33 - NBS" sheetId="75" r:id="rId68"/>
    <sheet name="BK # 34 - BEHI" sheetId="76" r:id="rId69"/>
    <sheet name="BK # 34 - NBS" sheetId="77" r:id="rId70"/>
    <sheet name="BK # 35 - BEHI" sheetId="78" r:id="rId71"/>
    <sheet name="BK # 35 - NBS" sheetId="79" r:id="rId72"/>
    <sheet name="BK # 36 - BEHI" sheetId="80" r:id="rId73"/>
    <sheet name="BK # 36 - NBS" sheetId="81" r:id="rId74"/>
    <sheet name="BK # 37 - BEHI" sheetId="82" r:id="rId75"/>
    <sheet name="BK # 37 - NBS" sheetId="83" r:id="rId76"/>
    <sheet name="BK # 38 - BEHI" sheetId="84" r:id="rId77"/>
    <sheet name="BK # 38 - NBS" sheetId="85" r:id="rId78"/>
    <sheet name="BK # 39 - BEHI" sheetId="86" r:id="rId79"/>
    <sheet name="BK # 39 - NBS" sheetId="87" r:id="rId80"/>
    <sheet name="BK # 40 - BEHI" sheetId="88" r:id="rId81"/>
    <sheet name="BK # 40 - NBS" sheetId="89" r:id="rId82"/>
    <sheet name="BK # 41 - BEHI" sheetId="90" r:id="rId83"/>
    <sheet name="BK # 41 - NBS" sheetId="91" r:id="rId84"/>
    <sheet name="BK # 42 - BEHI" sheetId="92" r:id="rId85"/>
    <sheet name="BK # 42 - NBS" sheetId="93" r:id="rId86"/>
    <sheet name="BK # 43 - BEHI" sheetId="94" r:id="rId87"/>
    <sheet name="BK # 43 - NBS" sheetId="95" r:id="rId88"/>
    <sheet name="BK # 44 - BEHI" sheetId="96" r:id="rId89"/>
    <sheet name="BK # 44 - NBS" sheetId="97" r:id="rId90"/>
    <sheet name="BK # 45 - BEHI" sheetId="98" r:id="rId91"/>
    <sheet name="BK # 45 - NBS" sheetId="99" r:id="rId92"/>
    <sheet name="BK # 46 - BEHI" sheetId="100" r:id="rId93"/>
    <sheet name="BK # 46 - NBS" sheetId="101" r:id="rId94"/>
    <sheet name="BK # 47 - BEHI" sheetId="102" r:id="rId95"/>
    <sheet name="BK # 47 - NBS" sheetId="103" r:id="rId96"/>
    <sheet name="BK # 48 - BEHI" sheetId="104" r:id="rId97"/>
    <sheet name="BK # 48 - NBS" sheetId="105" r:id="rId98"/>
    <sheet name="BK # 49 - BEHI" sheetId="106" r:id="rId99"/>
    <sheet name="BK # 49 - NBS" sheetId="107" r:id="rId100"/>
    <sheet name="BK # 50 - BEHI" sheetId="108" r:id="rId101"/>
    <sheet name="BK # 50 - NBS" sheetId="109" r:id="rId102"/>
    <sheet name="BK # 51 - BEHI" sheetId="110" r:id="rId103"/>
    <sheet name="BK # 51 - NBS" sheetId="111" r:id="rId104"/>
    <sheet name="BK # 52 - BEHI" sheetId="112" r:id="rId105"/>
    <sheet name="BK # 52 - NBS" sheetId="113" r:id="rId106"/>
    <sheet name="BK # 53 - BEHI" sheetId="114" r:id="rId107"/>
    <sheet name="BK # 53 - NBS" sheetId="115" r:id="rId108"/>
    <sheet name="BK # 54 - BEHI" sheetId="116" r:id="rId109"/>
    <sheet name="BK # 54 - NBS" sheetId="117" r:id="rId110"/>
    <sheet name="BK # 55 - BEHI" sheetId="118" r:id="rId111"/>
    <sheet name="BK # 55 - NBS" sheetId="119" r:id="rId112"/>
    <sheet name="BK # 56 - BEHI" sheetId="120" r:id="rId113"/>
    <sheet name="BK # 56 - NBS" sheetId="121" r:id="rId114"/>
    <sheet name="BK # 57 - BEHI" sheetId="122" r:id="rId115"/>
    <sheet name="BK # 57 - NBS" sheetId="123" r:id="rId116"/>
    <sheet name="BK # 58 - BEHI" sheetId="124" r:id="rId117"/>
    <sheet name="BK # 58 - NBS" sheetId="125" r:id="rId118"/>
    <sheet name="BK # 59 - BEHI" sheetId="126" r:id="rId119"/>
    <sheet name="BK # 59 - NBS" sheetId="127" r:id="rId120"/>
    <sheet name="BK # 60 - BEHI" sheetId="128" r:id="rId121"/>
    <sheet name="BK # 60 - NBS" sheetId="129" r:id="rId122"/>
    <sheet name="BK # 61 - BEHI" sheetId="130" r:id="rId123"/>
    <sheet name="BK # 61 - NBS" sheetId="131" r:id="rId124"/>
    <sheet name="BK # 62 - BEHI" sheetId="132" r:id="rId125"/>
    <sheet name="BK # 62 - NBS" sheetId="133" r:id="rId126"/>
    <sheet name="BK # 63 - BEHI" sheetId="134" r:id="rId127"/>
    <sheet name="BK # 63 - NBS" sheetId="135" r:id="rId128"/>
    <sheet name="BK # 64 - BEHI" sheetId="136" r:id="rId129"/>
    <sheet name="BK # 64 - NBS" sheetId="137" r:id="rId130"/>
    <sheet name="BK # 65 - BEHI" sheetId="138" r:id="rId131"/>
    <sheet name="BK # 65 - NBS" sheetId="139" r:id="rId132"/>
    <sheet name="BK # 66 - BEHI" sheetId="140" r:id="rId133"/>
    <sheet name="BK # 66 - NBS" sheetId="141" r:id="rId134"/>
    <sheet name="BK # 67 - BEHI" sheetId="142" r:id="rId135"/>
    <sheet name="BK # 67 - NBS" sheetId="143" r:id="rId136"/>
    <sheet name="BK # 68 - BEHI" sheetId="144" r:id="rId137"/>
    <sheet name="BK # 68 - NBS" sheetId="145" r:id="rId138"/>
    <sheet name="BK # 69 - BEHI" sheetId="146" r:id="rId139"/>
    <sheet name="BK # 69 - NBS" sheetId="147" r:id="rId140"/>
    <sheet name="BK # 70 - BEHI" sheetId="148" r:id="rId141"/>
    <sheet name="BK # 70 - NBS" sheetId="149" r:id="rId142"/>
    <sheet name="BK # 71 - BEHI" sheetId="150" r:id="rId143"/>
    <sheet name="BK # 71 - NBS" sheetId="151" r:id="rId144"/>
    <sheet name="BK # 72 - BEHI" sheetId="152" r:id="rId145"/>
    <sheet name="BK # 72 - NBS" sheetId="153" r:id="rId146"/>
    <sheet name="BK # 73 - BEHI" sheetId="154" r:id="rId147"/>
    <sheet name="BK # 73 - NBS" sheetId="155" r:id="rId148"/>
    <sheet name="BK # 74 - BEHI" sheetId="156" r:id="rId149"/>
    <sheet name="BK # 74 - NBS" sheetId="157" r:id="rId150"/>
    <sheet name="BK # 75 - BEHI" sheetId="158" r:id="rId151"/>
    <sheet name="BK # 75 - NBS" sheetId="159" r:id="rId152"/>
    <sheet name="BK # 76 - BEHI" sheetId="160" r:id="rId153"/>
    <sheet name="BK # 76 - NBS" sheetId="161" r:id="rId154"/>
    <sheet name="BK # 77 - BEHI" sheetId="162" r:id="rId155"/>
    <sheet name="BK # 77 - NBS" sheetId="163" r:id="rId156"/>
    <sheet name="BK # 78 - BEHI" sheetId="164" r:id="rId157"/>
    <sheet name="BK # 78 - NBS" sheetId="165" r:id="rId158"/>
    <sheet name="BK # 79 - BEHI" sheetId="166" r:id="rId159"/>
    <sheet name="BK # 79 - NBS" sheetId="167" r:id="rId160"/>
    <sheet name="BK # 80 - BEHI" sheetId="168" r:id="rId161"/>
    <sheet name="BK # 80 - NBS" sheetId="169" r:id="rId162"/>
    <sheet name="BK # 81 - BEHI" sheetId="170" r:id="rId163"/>
    <sheet name="BK # 81 - NBS" sheetId="171" r:id="rId164"/>
    <sheet name="BK # 82 - BEHI" sheetId="172" r:id="rId165"/>
    <sheet name="BK # 82 - NBS" sheetId="173" r:id="rId166"/>
    <sheet name="BK # 83 - BEHI" sheetId="174" r:id="rId167"/>
    <sheet name="BK # 83 - NBS" sheetId="175" r:id="rId168"/>
    <sheet name="BK # 84 - BEHI" sheetId="176" r:id="rId169"/>
    <sheet name="BK # 84 - NBS" sheetId="177" r:id="rId170"/>
    <sheet name="BK # 85 - BEHI" sheetId="178" r:id="rId171"/>
    <sheet name="BK # 85 - NBS" sheetId="179" r:id="rId172"/>
    <sheet name="BK # 86 - BEHI" sheetId="180" r:id="rId173"/>
    <sheet name="BK # 86 - NBS" sheetId="181" r:id="rId174"/>
    <sheet name="BK # 87 - BEHI" sheetId="182" r:id="rId175"/>
    <sheet name="BK # 87 - NBS" sheetId="183" r:id="rId176"/>
    <sheet name="BK # 88 - BEHI" sheetId="184" r:id="rId177"/>
    <sheet name="BK # 88 - NBS" sheetId="185" r:id="rId178"/>
    <sheet name="BK # 89 - BEHI" sheetId="186" r:id="rId179"/>
    <sheet name="BK # 89 - NBS" sheetId="187" r:id="rId180"/>
    <sheet name="BK # 90 - BEHI" sheetId="188" r:id="rId181"/>
    <sheet name="BK # 90 - NBS" sheetId="189" r:id="rId182"/>
    <sheet name="BK # 91 - BEHI" sheetId="190" r:id="rId183"/>
    <sheet name="BK # 91 - NBS" sheetId="191" r:id="rId184"/>
    <sheet name="BK # 92 - BEHI" sheetId="192" r:id="rId185"/>
    <sheet name="BK # 92 - NBS" sheetId="193" r:id="rId186"/>
    <sheet name="BK # 93 - BEHI" sheetId="194" r:id="rId187"/>
    <sheet name="BK # 93 - NBS" sheetId="195" r:id="rId188"/>
    <sheet name="BK # 94 - BEHI" sheetId="196" r:id="rId189"/>
    <sheet name="BK # 94 - NBS" sheetId="197" r:id="rId190"/>
    <sheet name="BK # 95 - BEHI" sheetId="198" r:id="rId191"/>
    <sheet name="BK # 95 - NBS" sheetId="199" r:id="rId192"/>
    <sheet name="BK # 96 - BEHI" sheetId="200" r:id="rId193"/>
    <sheet name="BK # 96 - NBS" sheetId="201" r:id="rId194"/>
    <sheet name="BK # 97 - BEHI" sheetId="202" r:id="rId195"/>
    <sheet name="BK # 97 - NBS" sheetId="203" r:id="rId196"/>
    <sheet name="BK # 98 - BEHI" sheetId="204" r:id="rId197"/>
    <sheet name="BK # 98 - NBS" sheetId="205" r:id="rId198"/>
    <sheet name="BK # 99 - BEHI" sheetId="206" r:id="rId199"/>
    <sheet name="BK # 99 - NBS" sheetId="207" r:id="rId200"/>
    <sheet name="BK # 100 - BEHI" sheetId="208" r:id="rId201"/>
    <sheet name="BK # 100 - NBS" sheetId="209" r:id="rId202"/>
    <sheet name="BK # 101 - BEHI" sheetId="210" r:id="rId203"/>
    <sheet name="BK # 101 - NBS" sheetId="211" r:id="rId204"/>
    <sheet name="BK # 102 - BEHI" sheetId="212" r:id="rId205"/>
    <sheet name="BK # 102 - NBS" sheetId="213" r:id="rId206"/>
    <sheet name="BK # 103 - BEHI" sheetId="214" r:id="rId207"/>
    <sheet name="BK # 103 - NBS" sheetId="215" r:id="rId208"/>
    <sheet name="BK # 104 - BEHI" sheetId="216" r:id="rId209"/>
    <sheet name="BK # 104 - NBS" sheetId="217" r:id="rId210"/>
    <sheet name="BK # 105 - BEHI" sheetId="218" r:id="rId211"/>
    <sheet name="BK # 105 - NBS" sheetId="219" r:id="rId212"/>
    <sheet name="BK # 106 - BEHI" sheetId="220" r:id="rId213"/>
    <sheet name="BK # 106 - NBS" sheetId="221" r:id="rId214"/>
    <sheet name="BK # 107 - BEHI" sheetId="222" r:id="rId215"/>
    <sheet name="BK # 107 - NBS" sheetId="223" r:id="rId216"/>
    <sheet name="BK # 108 - BEHI" sheetId="224" r:id="rId217"/>
    <sheet name="BK # 108 - NBS" sheetId="225" r:id="rId218"/>
    <sheet name="BK # 109 - BEHI" sheetId="226" r:id="rId219"/>
    <sheet name="BK # 109 - NBS" sheetId="227" r:id="rId220"/>
    <sheet name="BK # 110 - BEHI" sheetId="228" r:id="rId221"/>
    <sheet name="BK # 110 - NBS" sheetId="229" r:id="rId222"/>
    <sheet name="BK # 111 - BEHI" sheetId="230" r:id="rId223"/>
    <sheet name="BK # 111 - NBS" sheetId="231" r:id="rId224"/>
    <sheet name="BK # 112 - BEHI" sheetId="232" r:id="rId225"/>
    <sheet name="BK # 112 - NBS" sheetId="233" r:id="rId226"/>
    <sheet name="BK # 113 - BEHI" sheetId="234" r:id="rId227"/>
    <sheet name="BK # 113 - NBS" sheetId="235" r:id="rId228"/>
    <sheet name="BK # 114 - BEHI" sheetId="236" r:id="rId229"/>
    <sheet name="BK # 114 - NBS" sheetId="237" r:id="rId230"/>
    <sheet name="BK # 115 - BEHI" sheetId="238" r:id="rId231"/>
    <sheet name="BK # 115 - NBS" sheetId="239" r:id="rId232"/>
    <sheet name="BK # 116 - BEHI" sheetId="240" r:id="rId233"/>
    <sheet name="BK # 116 - NBS" sheetId="241" r:id="rId234"/>
    <sheet name="BK # 117 - BEHI" sheetId="242" r:id="rId235"/>
    <sheet name="BK # 117 - NBS" sheetId="243" r:id="rId236"/>
    <sheet name="BK # 118 - BEHI" sheetId="244" r:id="rId237"/>
    <sheet name="BK # 118 - NBS" sheetId="245" r:id="rId238"/>
    <sheet name="BK # 119 - BEHI" sheetId="246" r:id="rId239"/>
    <sheet name="BK # 119 - NBS" sheetId="247" r:id="rId240"/>
    <sheet name="BK # 120 - BEHI" sheetId="248" r:id="rId241"/>
    <sheet name="BK # 120 - NBS" sheetId="249" r:id="rId242"/>
    <sheet name="BK # 121 - BEHI" sheetId="250" r:id="rId243"/>
    <sheet name="BK # 121 - NBS" sheetId="251" r:id="rId244"/>
    <sheet name="BK # 122 - BEHI" sheetId="252" r:id="rId245"/>
    <sheet name="BK # 122 - NBS" sheetId="253" r:id="rId246"/>
    <sheet name="BK # 123 - BEHI" sheetId="254" r:id="rId247"/>
    <sheet name="BK # 123 - NBS" sheetId="255" r:id="rId248"/>
    <sheet name="BK # 124 - BEHI" sheetId="256" r:id="rId249"/>
    <sheet name="BK # 124 - NBS" sheetId="257" r:id="rId250"/>
    <sheet name="BK # 125 - BEHI" sheetId="258" r:id="rId251"/>
    <sheet name="BK # 125 - NBS" sheetId="259" r:id="rId252"/>
    <sheet name="BK # 126 - BEHI" sheetId="260" r:id="rId253"/>
    <sheet name="BK # 126 - NBS" sheetId="261" r:id="rId254"/>
    <sheet name="Erosion Rates" sheetId="2" r:id="rId255"/>
  </sheets>
  <definedNames>
    <definedName name="firstd" localSheetId="3">#REF!</definedName>
    <definedName name="firstd" localSheetId="21">#REF!</definedName>
    <definedName name="firstd" localSheetId="200">#REF!</definedName>
    <definedName name="firstd" localSheetId="201">#REF!</definedName>
    <definedName name="firstd" localSheetId="202">#REF!</definedName>
    <definedName name="firstd" localSheetId="203">#REF!</definedName>
    <definedName name="firstd" localSheetId="204">#REF!</definedName>
    <definedName name="firstd" localSheetId="205">#REF!</definedName>
    <definedName name="firstd" localSheetId="206">#REF!</definedName>
    <definedName name="firstd" localSheetId="207">#REF!</definedName>
    <definedName name="firstd" localSheetId="208">#REF!</definedName>
    <definedName name="firstd" localSheetId="209">#REF!</definedName>
    <definedName name="firstd" localSheetId="210">#REF!</definedName>
    <definedName name="firstd" localSheetId="211">#REF!</definedName>
    <definedName name="firstd" localSheetId="212">#REF!</definedName>
    <definedName name="firstd" localSheetId="213">#REF!</definedName>
    <definedName name="firstd" localSheetId="214">#REF!</definedName>
    <definedName name="firstd" localSheetId="215">#REF!</definedName>
    <definedName name="firstd" localSheetId="216">#REF!</definedName>
    <definedName name="firstd" localSheetId="217">#REF!</definedName>
    <definedName name="firstd" localSheetId="218">#REF!</definedName>
    <definedName name="firstd" localSheetId="219">#REF!</definedName>
    <definedName name="firstd" localSheetId="23">#REF!</definedName>
    <definedName name="firstd" localSheetId="220">#REF!</definedName>
    <definedName name="firstd" localSheetId="221">#REF!</definedName>
    <definedName name="firstd" localSheetId="222">#REF!</definedName>
    <definedName name="firstd" localSheetId="223">#REF!</definedName>
    <definedName name="firstd" localSheetId="224">#REF!</definedName>
    <definedName name="firstd" localSheetId="225">#REF!</definedName>
    <definedName name="firstd" localSheetId="226">#REF!</definedName>
    <definedName name="firstd" localSheetId="227">#REF!</definedName>
    <definedName name="firstd" localSheetId="228">#REF!</definedName>
    <definedName name="firstd" localSheetId="229">#REF!</definedName>
    <definedName name="firstd" localSheetId="230">#REF!</definedName>
    <definedName name="firstd" localSheetId="231">#REF!</definedName>
    <definedName name="firstd" localSheetId="232">#REF!</definedName>
    <definedName name="firstd" localSheetId="233">#REF!</definedName>
    <definedName name="firstd" localSheetId="234">#REF!</definedName>
    <definedName name="firstd" localSheetId="235">#REF!</definedName>
    <definedName name="firstd" localSheetId="236">#REF!</definedName>
    <definedName name="firstd" localSheetId="237">#REF!</definedName>
    <definedName name="firstd" localSheetId="238">#REF!</definedName>
    <definedName name="firstd" localSheetId="239">#REF!</definedName>
    <definedName name="firstd" localSheetId="25">#REF!</definedName>
    <definedName name="firstd" localSheetId="240">#REF!</definedName>
    <definedName name="firstd" localSheetId="241">#REF!</definedName>
    <definedName name="firstd" localSheetId="242">#REF!</definedName>
    <definedName name="firstd" localSheetId="243">#REF!</definedName>
    <definedName name="firstd" localSheetId="244">#REF!</definedName>
    <definedName name="firstd" localSheetId="245">#REF!</definedName>
    <definedName name="firstd" localSheetId="246">#REF!</definedName>
    <definedName name="firstd" localSheetId="247">#REF!</definedName>
    <definedName name="firstd" localSheetId="248">#REF!</definedName>
    <definedName name="firstd" localSheetId="249">#REF!</definedName>
    <definedName name="firstd" localSheetId="250">#REF!</definedName>
    <definedName name="firstd" localSheetId="251">#REF!</definedName>
    <definedName name="firstd" localSheetId="252">#REF!</definedName>
    <definedName name="firstd" localSheetId="253">#REF!</definedName>
    <definedName name="firstd" localSheetId="27">#REF!</definedName>
    <definedName name="firstd" localSheetId="29">#REF!</definedName>
    <definedName name="firstd" localSheetId="31">#REF!</definedName>
    <definedName name="firstd" localSheetId="33">#REF!</definedName>
    <definedName name="firstd" localSheetId="35">#REF!</definedName>
    <definedName name="firstd" localSheetId="37">#REF!</definedName>
    <definedName name="firstd" localSheetId="39">#REF!</definedName>
    <definedName name="firstd" localSheetId="5">#REF!</definedName>
    <definedName name="firstd" localSheetId="41">#REF!</definedName>
    <definedName name="firstd" localSheetId="42">#REF!</definedName>
    <definedName name="firstd" localSheetId="43">#REF!</definedName>
    <definedName name="firstd" localSheetId="44">#REF!</definedName>
    <definedName name="firstd" localSheetId="45">#REF!</definedName>
    <definedName name="firstd" localSheetId="46">#REF!</definedName>
    <definedName name="firstd" localSheetId="47">#REF!</definedName>
    <definedName name="firstd" localSheetId="48">#REF!</definedName>
    <definedName name="firstd" localSheetId="49">#REF!</definedName>
    <definedName name="firstd" localSheetId="50">#REF!</definedName>
    <definedName name="firstd" localSheetId="51">#REF!</definedName>
    <definedName name="firstd" localSheetId="52">#REF!</definedName>
    <definedName name="firstd" localSheetId="53">#REF!</definedName>
    <definedName name="firstd" localSheetId="54">#REF!</definedName>
    <definedName name="firstd" localSheetId="55">#REF!</definedName>
    <definedName name="firstd" localSheetId="56">#REF!</definedName>
    <definedName name="firstd" localSheetId="57">#REF!</definedName>
    <definedName name="firstd" localSheetId="58">#REF!</definedName>
    <definedName name="firstd" localSheetId="59">#REF!</definedName>
    <definedName name="firstd" localSheetId="7">#REF!</definedName>
    <definedName name="firstd" localSheetId="60">#REF!</definedName>
    <definedName name="firstd" localSheetId="61">#REF!</definedName>
    <definedName name="firstd" localSheetId="62">#REF!</definedName>
    <definedName name="firstd" localSheetId="63">#REF!</definedName>
    <definedName name="firstd" localSheetId="64">#REF!</definedName>
    <definedName name="firstd" localSheetId="65">#REF!</definedName>
    <definedName name="firstd" localSheetId="66">#REF!</definedName>
    <definedName name="firstd" localSheetId="67">#REF!</definedName>
    <definedName name="firstd" localSheetId="68">#REF!</definedName>
    <definedName name="firstd" localSheetId="69">#REF!</definedName>
    <definedName name="firstd" localSheetId="70">#REF!</definedName>
    <definedName name="firstd" localSheetId="71">#REF!</definedName>
    <definedName name="firstd" localSheetId="72">#REF!</definedName>
    <definedName name="firstd" localSheetId="73">#REF!</definedName>
    <definedName name="firstd" localSheetId="74">#REF!</definedName>
    <definedName name="firstd" localSheetId="75">#REF!</definedName>
    <definedName name="firstd" localSheetId="76">#REF!</definedName>
    <definedName name="firstd" localSheetId="77">#REF!</definedName>
    <definedName name="firstd" localSheetId="78">#REF!</definedName>
    <definedName name="firstd" localSheetId="79">#REF!</definedName>
    <definedName name="firstd" localSheetId="9">#REF!</definedName>
    <definedName name="firstd" localSheetId="80">#REF!</definedName>
    <definedName name="firstd" localSheetId="81">#REF!</definedName>
    <definedName name="firstd" localSheetId="82">#REF!</definedName>
    <definedName name="firstd" localSheetId="83">#REF!</definedName>
    <definedName name="firstd" localSheetId="84">#REF!</definedName>
    <definedName name="firstd" localSheetId="85">#REF!</definedName>
    <definedName name="firstd" localSheetId="86">#REF!</definedName>
    <definedName name="firstd" localSheetId="87">#REF!</definedName>
    <definedName name="firstd" localSheetId="88">#REF!</definedName>
    <definedName name="firstd" localSheetId="89">#REF!</definedName>
    <definedName name="firstd" localSheetId="90">#REF!</definedName>
    <definedName name="firstd" localSheetId="91">#REF!</definedName>
    <definedName name="firstd" localSheetId="92">#REF!</definedName>
    <definedName name="firstd" localSheetId="93">#REF!</definedName>
    <definedName name="firstd" localSheetId="94">#REF!</definedName>
    <definedName name="firstd" localSheetId="95">#REF!</definedName>
    <definedName name="firstd" localSheetId="96">#REF!</definedName>
    <definedName name="firstd" localSheetId="97">#REF!</definedName>
    <definedName name="firstd" localSheetId="98">#REF!</definedName>
    <definedName name="firstd" localSheetId="99">#REF!</definedName>
    <definedName name="firstd" localSheetId="11">#REF!</definedName>
    <definedName name="firstd" localSheetId="100">#REF!</definedName>
    <definedName name="firstd" localSheetId="101">#REF!</definedName>
    <definedName name="firstd" localSheetId="102">#REF!</definedName>
    <definedName name="firstd" localSheetId="103">#REF!</definedName>
    <definedName name="firstd" localSheetId="104">#REF!</definedName>
    <definedName name="firstd" localSheetId="105">#REF!</definedName>
    <definedName name="firstd" localSheetId="106">#REF!</definedName>
    <definedName name="firstd" localSheetId="107">#REF!</definedName>
    <definedName name="firstd" localSheetId="108">#REF!</definedName>
    <definedName name="firstd" localSheetId="109">#REF!</definedName>
    <definedName name="firstd" localSheetId="110">#REF!</definedName>
    <definedName name="firstd" localSheetId="111">#REF!</definedName>
    <definedName name="firstd" localSheetId="112">#REF!</definedName>
    <definedName name="firstd" localSheetId="113">#REF!</definedName>
    <definedName name="firstd" localSheetId="114">#REF!</definedName>
    <definedName name="firstd" localSheetId="115">#REF!</definedName>
    <definedName name="firstd" localSheetId="116">#REF!</definedName>
    <definedName name="firstd" localSheetId="117">#REF!</definedName>
    <definedName name="firstd" localSheetId="118">#REF!</definedName>
    <definedName name="firstd" localSheetId="119">#REF!</definedName>
    <definedName name="firstd" localSheetId="13">#REF!</definedName>
    <definedName name="firstd" localSheetId="120">#REF!</definedName>
    <definedName name="firstd" localSheetId="121">#REF!</definedName>
    <definedName name="firstd" localSheetId="122">#REF!</definedName>
    <definedName name="firstd" localSheetId="123">#REF!</definedName>
    <definedName name="firstd" localSheetId="124">#REF!</definedName>
    <definedName name="firstd" localSheetId="125">#REF!</definedName>
    <definedName name="firstd" localSheetId="126">#REF!</definedName>
    <definedName name="firstd" localSheetId="127">#REF!</definedName>
    <definedName name="firstd" localSheetId="128">#REF!</definedName>
    <definedName name="firstd" localSheetId="129">#REF!</definedName>
    <definedName name="firstd" localSheetId="130">#REF!</definedName>
    <definedName name="firstd" localSheetId="131">#REF!</definedName>
    <definedName name="firstd" localSheetId="132">#REF!</definedName>
    <definedName name="firstd" localSheetId="133">#REF!</definedName>
    <definedName name="firstd" localSheetId="134">#REF!</definedName>
    <definedName name="firstd" localSheetId="135">#REF!</definedName>
    <definedName name="firstd" localSheetId="136">#REF!</definedName>
    <definedName name="firstd" localSheetId="137">#REF!</definedName>
    <definedName name="firstd" localSheetId="138">#REF!</definedName>
    <definedName name="firstd" localSheetId="139">#REF!</definedName>
    <definedName name="firstd" localSheetId="15">#REF!</definedName>
    <definedName name="firstd" localSheetId="140">#REF!</definedName>
    <definedName name="firstd" localSheetId="141">#REF!</definedName>
    <definedName name="firstd" localSheetId="142">#REF!</definedName>
    <definedName name="firstd" localSheetId="143">#REF!</definedName>
    <definedName name="firstd" localSheetId="144">#REF!</definedName>
    <definedName name="firstd" localSheetId="145">#REF!</definedName>
    <definedName name="firstd" localSheetId="146">#REF!</definedName>
    <definedName name="firstd" localSheetId="147">#REF!</definedName>
    <definedName name="firstd" localSheetId="148">#REF!</definedName>
    <definedName name="firstd" localSheetId="149">#REF!</definedName>
    <definedName name="firstd" localSheetId="150">#REF!</definedName>
    <definedName name="firstd" localSheetId="151">#REF!</definedName>
    <definedName name="firstd" localSheetId="152">#REF!</definedName>
    <definedName name="firstd" localSheetId="153">#REF!</definedName>
    <definedName name="firstd" localSheetId="154">#REF!</definedName>
    <definedName name="firstd" localSheetId="155">#REF!</definedName>
    <definedName name="firstd" localSheetId="156">#REF!</definedName>
    <definedName name="firstd" localSheetId="157">#REF!</definedName>
    <definedName name="firstd" localSheetId="158">#REF!</definedName>
    <definedName name="firstd" localSheetId="159">#REF!</definedName>
    <definedName name="firstd" localSheetId="160">#REF!</definedName>
    <definedName name="firstd" localSheetId="161">#REF!</definedName>
    <definedName name="firstd" localSheetId="162">#REF!</definedName>
    <definedName name="firstd" localSheetId="163">#REF!</definedName>
    <definedName name="firstd" localSheetId="164">#REF!</definedName>
    <definedName name="firstd" localSheetId="165">#REF!</definedName>
    <definedName name="firstd" localSheetId="166">#REF!</definedName>
    <definedName name="firstd" localSheetId="167">#REF!</definedName>
    <definedName name="firstd" localSheetId="168">#REF!</definedName>
    <definedName name="firstd" localSheetId="169">#REF!</definedName>
    <definedName name="firstd" localSheetId="170">#REF!</definedName>
    <definedName name="firstd" localSheetId="171">#REF!</definedName>
    <definedName name="firstd" localSheetId="172">#REF!</definedName>
    <definedName name="firstd" localSheetId="173">#REF!</definedName>
    <definedName name="firstd" localSheetId="174">#REF!</definedName>
    <definedName name="firstd" localSheetId="175">#REF!</definedName>
    <definedName name="firstd" localSheetId="176">#REF!</definedName>
    <definedName name="firstd" localSheetId="177">#REF!</definedName>
    <definedName name="firstd" localSheetId="178">#REF!</definedName>
    <definedName name="firstd" localSheetId="179">#REF!</definedName>
    <definedName name="firstd" localSheetId="19">#REF!</definedName>
    <definedName name="firstd" localSheetId="180">#REF!</definedName>
    <definedName name="firstd" localSheetId="181">#REF!</definedName>
    <definedName name="firstd" localSheetId="182">#REF!</definedName>
    <definedName name="firstd" localSheetId="183">#REF!</definedName>
    <definedName name="firstd" localSheetId="184">#REF!</definedName>
    <definedName name="firstd" localSheetId="185">#REF!</definedName>
    <definedName name="firstd" localSheetId="186">#REF!</definedName>
    <definedName name="firstd" localSheetId="187">#REF!</definedName>
    <definedName name="firstd" localSheetId="188">#REF!</definedName>
    <definedName name="firstd" localSheetId="189">#REF!</definedName>
    <definedName name="firstd" localSheetId="190">#REF!</definedName>
    <definedName name="firstd" localSheetId="191">#REF!</definedName>
    <definedName name="firstd" localSheetId="192">#REF!</definedName>
    <definedName name="firstd" localSheetId="193">#REF!</definedName>
    <definedName name="firstd" localSheetId="194">#REF!</definedName>
    <definedName name="firstd" localSheetId="195">#REF!</definedName>
    <definedName name="firstd" localSheetId="196">#REF!</definedName>
    <definedName name="firstd" localSheetId="197">#REF!</definedName>
    <definedName name="firstd" localSheetId="198">#REF!</definedName>
    <definedName name="firstd" localSheetId="199">#REF!</definedName>
    <definedName name="firstd">#REF!</definedName>
    <definedName name="firstgh" localSheetId="3">#REF!</definedName>
    <definedName name="firstgh" localSheetId="21">#REF!</definedName>
    <definedName name="firstgh" localSheetId="200">#REF!</definedName>
    <definedName name="firstgh" localSheetId="201">#REF!</definedName>
    <definedName name="firstgh" localSheetId="202">#REF!</definedName>
    <definedName name="firstgh" localSheetId="203">#REF!</definedName>
    <definedName name="firstgh" localSheetId="204">#REF!</definedName>
    <definedName name="firstgh" localSheetId="205">#REF!</definedName>
    <definedName name="firstgh" localSheetId="206">#REF!</definedName>
    <definedName name="firstgh" localSheetId="207">#REF!</definedName>
    <definedName name="firstgh" localSheetId="208">#REF!</definedName>
    <definedName name="firstgh" localSheetId="209">#REF!</definedName>
    <definedName name="firstgh" localSheetId="210">#REF!</definedName>
    <definedName name="firstgh" localSheetId="211">#REF!</definedName>
    <definedName name="firstgh" localSheetId="212">#REF!</definedName>
    <definedName name="firstgh" localSheetId="213">#REF!</definedName>
    <definedName name="firstgh" localSheetId="214">#REF!</definedName>
    <definedName name="firstgh" localSheetId="215">#REF!</definedName>
    <definedName name="firstgh" localSheetId="216">#REF!</definedName>
    <definedName name="firstgh" localSheetId="217">#REF!</definedName>
    <definedName name="firstgh" localSheetId="218">#REF!</definedName>
    <definedName name="firstgh" localSheetId="219">#REF!</definedName>
    <definedName name="firstgh" localSheetId="23">#REF!</definedName>
    <definedName name="firstgh" localSheetId="220">#REF!</definedName>
    <definedName name="firstgh" localSheetId="221">#REF!</definedName>
    <definedName name="firstgh" localSheetId="222">#REF!</definedName>
    <definedName name="firstgh" localSheetId="223">#REF!</definedName>
    <definedName name="firstgh" localSheetId="224">#REF!</definedName>
    <definedName name="firstgh" localSheetId="225">#REF!</definedName>
    <definedName name="firstgh" localSheetId="226">#REF!</definedName>
    <definedName name="firstgh" localSheetId="227">#REF!</definedName>
    <definedName name="firstgh" localSheetId="228">#REF!</definedName>
    <definedName name="firstgh" localSheetId="229">#REF!</definedName>
    <definedName name="firstgh" localSheetId="230">#REF!</definedName>
    <definedName name="firstgh" localSheetId="231">#REF!</definedName>
    <definedName name="firstgh" localSheetId="232">#REF!</definedName>
    <definedName name="firstgh" localSheetId="233">#REF!</definedName>
    <definedName name="firstgh" localSheetId="234">#REF!</definedName>
    <definedName name="firstgh" localSheetId="235">#REF!</definedName>
    <definedName name="firstgh" localSheetId="236">#REF!</definedName>
    <definedName name="firstgh" localSheetId="237">#REF!</definedName>
    <definedName name="firstgh" localSheetId="238">#REF!</definedName>
    <definedName name="firstgh" localSheetId="239">#REF!</definedName>
    <definedName name="firstgh" localSheetId="25">#REF!</definedName>
    <definedName name="firstgh" localSheetId="240">#REF!</definedName>
    <definedName name="firstgh" localSheetId="241">#REF!</definedName>
    <definedName name="firstgh" localSheetId="242">#REF!</definedName>
    <definedName name="firstgh" localSheetId="243">#REF!</definedName>
    <definedName name="firstgh" localSheetId="244">#REF!</definedName>
    <definedName name="firstgh" localSheetId="245">#REF!</definedName>
    <definedName name="firstgh" localSheetId="246">#REF!</definedName>
    <definedName name="firstgh" localSheetId="247">#REF!</definedName>
    <definedName name="firstgh" localSheetId="248">#REF!</definedName>
    <definedName name="firstgh" localSheetId="249">#REF!</definedName>
    <definedName name="firstgh" localSheetId="250">#REF!</definedName>
    <definedName name="firstgh" localSheetId="251">#REF!</definedName>
    <definedName name="firstgh" localSheetId="252">#REF!</definedName>
    <definedName name="firstgh" localSheetId="253">#REF!</definedName>
    <definedName name="firstgh" localSheetId="27">#REF!</definedName>
    <definedName name="firstgh" localSheetId="29">#REF!</definedName>
    <definedName name="firstgh" localSheetId="31">#REF!</definedName>
    <definedName name="firstgh" localSheetId="33">#REF!</definedName>
    <definedName name="firstgh" localSheetId="35">#REF!</definedName>
    <definedName name="firstgh" localSheetId="37">#REF!</definedName>
    <definedName name="firstgh" localSheetId="39">#REF!</definedName>
    <definedName name="firstgh" localSheetId="5">#REF!</definedName>
    <definedName name="firstgh" localSheetId="41">#REF!</definedName>
    <definedName name="firstgh" localSheetId="42">#REF!</definedName>
    <definedName name="firstgh" localSheetId="43">#REF!</definedName>
    <definedName name="firstgh" localSheetId="44">#REF!</definedName>
    <definedName name="firstgh" localSheetId="45">#REF!</definedName>
    <definedName name="firstgh" localSheetId="46">#REF!</definedName>
    <definedName name="firstgh" localSheetId="47">#REF!</definedName>
    <definedName name="firstgh" localSheetId="48">#REF!</definedName>
    <definedName name="firstgh" localSheetId="49">#REF!</definedName>
    <definedName name="firstgh" localSheetId="50">#REF!</definedName>
    <definedName name="firstgh" localSheetId="51">#REF!</definedName>
    <definedName name="firstgh" localSheetId="52">#REF!</definedName>
    <definedName name="firstgh" localSheetId="53">#REF!</definedName>
    <definedName name="firstgh" localSheetId="54">#REF!</definedName>
    <definedName name="firstgh" localSheetId="55">#REF!</definedName>
    <definedName name="firstgh" localSheetId="56">#REF!</definedName>
    <definedName name="firstgh" localSheetId="57">#REF!</definedName>
    <definedName name="firstgh" localSheetId="58">#REF!</definedName>
    <definedName name="firstgh" localSheetId="59">#REF!</definedName>
    <definedName name="firstgh" localSheetId="7">#REF!</definedName>
    <definedName name="firstgh" localSheetId="60">#REF!</definedName>
    <definedName name="firstgh" localSheetId="61">#REF!</definedName>
    <definedName name="firstgh" localSheetId="62">#REF!</definedName>
    <definedName name="firstgh" localSheetId="63">#REF!</definedName>
    <definedName name="firstgh" localSheetId="64">#REF!</definedName>
    <definedName name="firstgh" localSheetId="65">#REF!</definedName>
    <definedName name="firstgh" localSheetId="66">#REF!</definedName>
    <definedName name="firstgh" localSheetId="67">#REF!</definedName>
    <definedName name="firstgh" localSheetId="68">#REF!</definedName>
    <definedName name="firstgh" localSheetId="69">#REF!</definedName>
    <definedName name="firstgh" localSheetId="70">#REF!</definedName>
    <definedName name="firstgh" localSheetId="71">#REF!</definedName>
    <definedName name="firstgh" localSheetId="72">#REF!</definedName>
    <definedName name="firstgh" localSheetId="73">#REF!</definedName>
    <definedName name="firstgh" localSheetId="74">#REF!</definedName>
    <definedName name="firstgh" localSheetId="75">#REF!</definedName>
    <definedName name="firstgh" localSheetId="76">#REF!</definedName>
    <definedName name="firstgh" localSheetId="77">#REF!</definedName>
    <definedName name="firstgh" localSheetId="78">#REF!</definedName>
    <definedName name="firstgh" localSheetId="79">#REF!</definedName>
    <definedName name="firstgh" localSheetId="9">#REF!</definedName>
    <definedName name="firstgh" localSheetId="80">#REF!</definedName>
    <definedName name="firstgh" localSheetId="81">#REF!</definedName>
    <definedName name="firstgh" localSheetId="82">#REF!</definedName>
    <definedName name="firstgh" localSheetId="83">#REF!</definedName>
    <definedName name="firstgh" localSheetId="84">#REF!</definedName>
    <definedName name="firstgh" localSheetId="85">#REF!</definedName>
    <definedName name="firstgh" localSheetId="86">#REF!</definedName>
    <definedName name="firstgh" localSheetId="87">#REF!</definedName>
    <definedName name="firstgh" localSheetId="88">#REF!</definedName>
    <definedName name="firstgh" localSheetId="89">#REF!</definedName>
    <definedName name="firstgh" localSheetId="90">#REF!</definedName>
    <definedName name="firstgh" localSheetId="91">#REF!</definedName>
    <definedName name="firstgh" localSheetId="92">#REF!</definedName>
    <definedName name="firstgh" localSheetId="93">#REF!</definedName>
    <definedName name="firstgh" localSheetId="94">#REF!</definedName>
    <definedName name="firstgh" localSheetId="95">#REF!</definedName>
    <definedName name="firstgh" localSheetId="96">#REF!</definedName>
    <definedName name="firstgh" localSheetId="97">#REF!</definedName>
    <definedName name="firstgh" localSheetId="98">#REF!</definedName>
    <definedName name="firstgh" localSheetId="99">#REF!</definedName>
    <definedName name="firstgh" localSheetId="11">#REF!</definedName>
    <definedName name="firstgh" localSheetId="100">#REF!</definedName>
    <definedName name="firstgh" localSheetId="101">#REF!</definedName>
    <definedName name="firstgh" localSheetId="102">#REF!</definedName>
    <definedName name="firstgh" localSheetId="103">#REF!</definedName>
    <definedName name="firstgh" localSheetId="104">#REF!</definedName>
    <definedName name="firstgh" localSheetId="105">#REF!</definedName>
    <definedName name="firstgh" localSheetId="106">#REF!</definedName>
    <definedName name="firstgh" localSheetId="107">#REF!</definedName>
    <definedName name="firstgh" localSheetId="108">#REF!</definedName>
    <definedName name="firstgh" localSheetId="109">#REF!</definedName>
    <definedName name="firstgh" localSheetId="110">#REF!</definedName>
    <definedName name="firstgh" localSheetId="111">#REF!</definedName>
    <definedName name="firstgh" localSheetId="112">#REF!</definedName>
    <definedName name="firstgh" localSheetId="113">#REF!</definedName>
    <definedName name="firstgh" localSheetId="114">#REF!</definedName>
    <definedName name="firstgh" localSheetId="115">#REF!</definedName>
    <definedName name="firstgh" localSheetId="116">#REF!</definedName>
    <definedName name="firstgh" localSheetId="117">#REF!</definedName>
    <definedName name="firstgh" localSheetId="118">#REF!</definedName>
    <definedName name="firstgh" localSheetId="119">#REF!</definedName>
    <definedName name="firstgh" localSheetId="13">#REF!</definedName>
    <definedName name="firstgh" localSheetId="120">#REF!</definedName>
    <definedName name="firstgh" localSheetId="121">#REF!</definedName>
    <definedName name="firstgh" localSheetId="122">#REF!</definedName>
    <definedName name="firstgh" localSheetId="123">#REF!</definedName>
    <definedName name="firstgh" localSheetId="124">#REF!</definedName>
    <definedName name="firstgh" localSheetId="125">#REF!</definedName>
    <definedName name="firstgh" localSheetId="126">#REF!</definedName>
    <definedName name="firstgh" localSheetId="127">#REF!</definedName>
    <definedName name="firstgh" localSheetId="128">#REF!</definedName>
    <definedName name="firstgh" localSheetId="129">#REF!</definedName>
    <definedName name="firstgh" localSheetId="130">#REF!</definedName>
    <definedName name="firstgh" localSheetId="131">#REF!</definedName>
    <definedName name="firstgh" localSheetId="132">#REF!</definedName>
    <definedName name="firstgh" localSheetId="133">#REF!</definedName>
    <definedName name="firstgh" localSheetId="134">#REF!</definedName>
    <definedName name="firstgh" localSheetId="135">#REF!</definedName>
    <definedName name="firstgh" localSheetId="136">#REF!</definedName>
    <definedName name="firstgh" localSheetId="137">#REF!</definedName>
    <definedName name="firstgh" localSheetId="138">#REF!</definedName>
    <definedName name="firstgh" localSheetId="139">#REF!</definedName>
    <definedName name="firstgh" localSheetId="15">#REF!</definedName>
    <definedName name="firstgh" localSheetId="140">#REF!</definedName>
    <definedName name="firstgh" localSheetId="141">#REF!</definedName>
    <definedName name="firstgh" localSheetId="142">#REF!</definedName>
    <definedName name="firstgh" localSheetId="143">#REF!</definedName>
    <definedName name="firstgh" localSheetId="144">#REF!</definedName>
    <definedName name="firstgh" localSheetId="145">#REF!</definedName>
    <definedName name="firstgh" localSheetId="146">#REF!</definedName>
    <definedName name="firstgh" localSheetId="147">#REF!</definedName>
    <definedName name="firstgh" localSheetId="148">#REF!</definedName>
    <definedName name="firstgh" localSheetId="149">#REF!</definedName>
    <definedName name="firstgh" localSheetId="150">#REF!</definedName>
    <definedName name="firstgh" localSheetId="151">#REF!</definedName>
    <definedName name="firstgh" localSheetId="152">#REF!</definedName>
    <definedName name="firstgh" localSheetId="153">#REF!</definedName>
    <definedName name="firstgh" localSheetId="154">#REF!</definedName>
    <definedName name="firstgh" localSheetId="155">#REF!</definedName>
    <definedName name="firstgh" localSheetId="156">#REF!</definedName>
    <definedName name="firstgh" localSheetId="157">#REF!</definedName>
    <definedName name="firstgh" localSheetId="158">#REF!</definedName>
    <definedName name="firstgh" localSheetId="159">#REF!</definedName>
    <definedName name="firstgh" localSheetId="160">#REF!</definedName>
    <definedName name="firstgh" localSheetId="161">#REF!</definedName>
    <definedName name="firstgh" localSheetId="162">#REF!</definedName>
    <definedName name="firstgh" localSheetId="163">#REF!</definedName>
    <definedName name="firstgh" localSheetId="164">#REF!</definedName>
    <definedName name="firstgh" localSheetId="165">#REF!</definedName>
    <definedName name="firstgh" localSheetId="166">#REF!</definedName>
    <definedName name="firstgh" localSheetId="167">#REF!</definedName>
    <definedName name="firstgh" localSheetId="168">#REF!</definedName>
    <definedName name="firstgh" localSheetId="169">#REF!</definedName>
    <definedName name="firstgh" localSheetId="170">#REF!</definedName>
    <definedName name="firstgh" localSheetId="171">#REF!</definedName>
    <definedName name="firstgh" localSheetId="172">#REF!</definedName>
    <definedName name="firstgh" localSheetId="173">#REF!</definedName>
    <definedName name="firstgh" localSheetId="174">#REF!</definedName>
    <definedName name="firstgh" localSheetId="175">#REF!</definedName>
    <definedName name="firstgh" localSheetId="176">#REF!</definedName>
    <definedName name="firstgh" localSheetId="177">#REF!</definedName>
    <definedName name="firstgh" localSheetId="178">#REF!</definedName>
    <definedName name="firstgh" localSheetId="179">#REF!</definedName>
    <definedName name="firstgh" localSheetId="19">#REF!</definedName>
    <definedName name="firstgh" localSheetId="180">#REF!</definedName>
    <definedName name="firstgh" localSheetId="181">#REF!</definedName>
    <definedName name="firstgh" localSheetId="182">#REF!</definedName>
    <definedName name="firstgh" localSheetId="183">#REF!</definedName>
    <definedName name="firstgh" localSheetId="184">#REF!</definedName>
    <definedName name="firstgh" localSheetId="185">#REF!</definedName>
    <definedName name="firstgh" localSheetId="186">#REF!</definedName>
    <definedName name="firstgh" localSheetId="187">#REF!</definedName>
    <definedName name="firstgh" localSheetId="188">#REF!</definedName>
    <definedName name="firstgh" localSheetId="189">#REF!</definedName>
    <definedName name="firstgh" localSheetId="190">#REF!</definedName>
    <definedName name="firstgh" localSheetId="191">#REF!</definedName>
    <definedName name="firstgh" localSheetId="192">#REF!</definedName>
    <definedName name="firstgh" localSheetId="193">#REF!</definedName>
    <definedName name="firstgh" localSheetId="194">#REF!</definedName>
    <definedName name="firstgh" localSheetId="195">#REF!</definedName>
    <definedName name="firstgh" localSheetId="196">#REF!</definedName>
    <definedName name="firstgh" localSheetId="197">#REF!</definedName>
    <definedName name="firstgh" localSheetId="198">#REF!</definedName>
    <definedName name="firstgh" localSheetId="199">#REF!</definedName>
    <definedName name="firstgh">#REF!</definedName>
    <definedName name="firstp" localSheetId="3">#REF!</definedName>
    <definedName name="firstp" localSheetId="21">#REF!</definedName>
    <definedName name="firstp" localSheetId="200">#REF!</definedName>
    <definedName name="firstp" localSheetId="201">#REF!</definedName>
    <definedName name="firstp" localSheetId="202">#REF!</definedName>
    <definedName name="firstp" localSheetId="203">#REF!</definedName>
    <definedName name="firstp" localSheetId="204">#REF!</definedName>
    <definedName name="firstp" localSheetId="205">#REF!</definedName>
    <definedName name="firstp" localSheetId="206">#REF!</definedName>
    <definedName name="firstp" localSheetId="207">#REF!</definedName>
    <definedName name="firstp" localSheetId="208">#REF!</definedName>
    <definedName name="firstp" localSheetId="209">#REF!</definedName>
    <definedName name="firstp" localSheetId="210">#REF!</definedName>
    <definedName name="firstp" localSheetId="211">#REF!</definedName>
    <definedName name="firstp" localSheetId="212">#REF!</definedName>
    <definedName name="firstp" localSheetId="213">#REF!</definedName>
    <definedName name="firstp" localSheetId="214">#REF!</definedName>
    <definedName name="firstp" localSheetId="215">#REF!</definedName>
    <definedName name="firstp" localSheetId="216">#REF!</definedName>
    <definedName name="firstp" localSheetId="217">#REF!</definedName>
    <definedName name="firstp" localSheetId="218">#REF!</definedName>
    <definedName name="firstp" localSheetId="219">#REF!</definedName>
    <definedName name="firstp" localSheetId="23">#REF!</definedName>
    <definedName name="firstp" localSheetId="220">#REF!</definedName>
    <definedName name="firstp" localSheetId="221">#REF!</definedName>
    <definedName name="firstp" localSheetId="222">#REF!</definedName>
    <definedName name="firstp" localSheetId="223">#REF!</definedName>
    <definedName name="firstp" localSheetId="224">#REF!</definedName>
    <definedName name="firstp" localSheetId="225">#REF!</definedName>
    <definedName name="firstp" localSheetId="226">#REF!</definedName>
    <definedName name="firstp" localSheetId="227">#REF!</definedName>
    <definedName name="firstp" localSheetId="228">#REF!</definedName>
    <definedName name="firstp" localSheetId="229">#REF!</definedName>
    <definedName name="firstp" localSheetId="230">#REF!</definedName>
    <definedName name="firstp" localSheetId="231">#REF!</definedName>
    <definedName name="firstp" localSheetId="232">#REF!</definedName>
    <definedName name="firstp" localSheetId="233">#REF!</definedName>
    <definedName name="firstp" localSheetId="234">#REF!</definedName>
    <definedName name="firstp" localSheetId="235">#REF!</definedName>
    <definedName name="firstp" localSheetId="236">#REF!</definedName>
    <definedName name="firstp" localSheetId="237">#REF!</definedName>
    <definedName name="firstp" localSheetId="238">#REF!</definedName>
    <definedName name="firstp" localSheetId="239">#REF!</definedName>
    <definedName name="firstp" localSheetId="25">#REF!</definedName>
    <definedName name="firstp" localSheetId="240">#REF!</definedName>
    <definedName name="firstp" localSheetId="241">#REF!</definedName>
    <definedName name="firstp" localSheetId="242">#REF!</definedName>
    <definedName name="firstp" localSheetId="243">#REF!</definedName>
    <definedName name="firstp" localSheetId="244">#REF!</definedName>
    <definedName name="firstp" localSheetId="245">#REF!</definedName>
    <definedName name="firstp" localSheetId="246">#REF!</definedName>
    <definedName name="firstp" localSheetId="247">#REF!</definedName>
    <definedName name="firstp" localSheetId="248">#REF!</definedName>
    <definedName name="firstp" localSheetId="249">#REF!</definedName>
    <definedName name="firstp" localSheetId="250">#REF!</definedName>
    <definedName name="firstp" localSheetId="251">#REF!</definedName>
    <definedName name="firstp" localSheetId="252">#REF!</definedName>
    <definedName name="firstp" localSheetId="253">#REF!</definedName>
    <definedName name="firstp" localSheetId="27">#REF!</definedName>
    <definedName name="firstp" localSheetId="29">#REF!</definedName>
    <definedName name="firstp" localSheetId="31">#REF!</definedName>
    <definedName name="firstp" localSheetId="33">#REF!</definedName>
    <definedName name="firstp" localSheetId="35">#REF!</definedName>
    <definedName name="firstp" localSheetId="37">#REF!</definedName>
    <definedName name="firstp" localSheetId="39">#REF!</definedName>
    <definedName name="firstp" localSheetId="5">#REF!</definedName>
    <definedName name="firstp" localSheetId="41">#REF!</definedName>
    <definedName name="firstp" localSheetId="42">#REF!</definedName>
    <definedName name="firstp" localSheetId="43">#REF!</definedName>
    <definedName name="firstp" localSheetId="44">#REF!</definedName>
    <definedName name="firstp" localSheetId="45">#REF!</definedName>
    <definedName name="firstp" localSheetId="46">#REF!</definedName>
    <definedName name="firstp" localSheetId="47">#REF!</definedName>
    <definedName name="firstp" localSheetId="48">#REF!</definedName>
    <definedName name="firstp" localSheetId="49">#REF!</definedName>
    <definedName name="firstp" localSheetId="50">#REF!</definedName>
    <definedName name="firstp" localSheetId="51">#REF!</definedName>
    <definedName name="firstp" localSheetId="52">#REF!</definedName>
    <definedName name="firstp" localSheetId="53">#REF!</definedName>
    <definedName name="firstp" localSheetId="54">#REF!</definedName>
    <definedName name="firstp" localSheetId="55">#REF!</definedName>
    <definedName name="firstp" localSheetId="56">#REF!</definedName>
    <definedName name="firstp" localSheetId="57">#REF!</definedName>
    <definedName name="firstp" localSheetId="58">#REF!</definedName>
    <definedName name="firstp" localSheetId="59">#REF!</definedName>
    <definedName name="firstp" localSheetId="7">#REF!</definedName>
    <definedName name="firstp" localSheetId="60">#REF!</definedName>
    <definedName name="firstp" localSheetId="61">#REF!</definedName>
    <definedName name="firstp" localSheetId="62">#REF!</definedName>
    <definedName name="firstp" localSheetId="63">#REF!</definedName>
    <definedName name="firstp" localSheetId="64">#REF!</definedName>
    <definedName name="firstp" localSheetId="65">#REF!</definedName>
    <definedName name="firstp" localSheetId="66">#REF!</definedName>
    <definedName name="firstp" localSheetId="67">#REF!</definedName>
    <definedName name="firstp" localSheetId="68">#REF!</definedName>
    <definedName name="firstp" localSheetId="69">#REF!</definedName>
    <definedName name="firstp" localSheetId="70">#REF!</definedName>
    <definedName name="firstp" localSheetId="71">#REF!</definedName>
    <definedName name="firstp" localSheetId="72">#REF!</definedName>
    <definedName name="firstp" localSheetId="73">#REF!</definedName>
    <definedName name="firstp" localSheetId="74">#REF!</definedName>
    <definedName name="firstp" localSheetId="75">#REF!</definedName>
    <definedName name="firstp" localSheetId="76">#REF!</definedName>
    <definedName name="firstp" localSheetId="77">#REF!</definedName>
    <definedName name="firstp" localSheetId="78">#REF!</definedName>
    <definedName name="firstp" localSheetId="79">#REF!</definedName>
    <definedName name="firstp" localSheetId="9">#REF!</definedName>
    <definedName name="firstp" localSheetId="80">#REF!</definedName>
    <definedName name="firstp" localSheetId="81">#REF!</definedName>
    <definedName name="firstp" localSheetId="82">#REF!</definedName>
    <definedName name="firstp" localSheetId="83">#REF!</definedName>
    <definedName name="firstp" localSheetId="84">#REF!</definedName>
    <definedName name="firstp" localSheetId="85">#REF!</definedName>
    <definedName name="firstp" localSheetId="86">#REF!</definedName>
    <definedName name="firstp" localSheetId="87">#REF!</definedName>
    <definedName name="firstp" localSheetId="88">#REF!</definedName>
    <definedName name="firstp" localSheetId="89">#REF!</definedName>
    <definedName name="firstp" localSheetId="90">#REF!</definedName>
    <definedName name="firstp" localSheetId="91">#REF!</definedName>
    <definedName name="firstp" localSheetId="92">#REF!</definedName>
    <definedName name="firstp" localSheetId="93">#REF!</definedName>
    <definedName name="firstp" localSheetId="94">#REF!</definedName>
    <definedName name="firstp" localSheetId="95">#REF!</definedName>
    <definedName name="firstp" localSheetId="96">#REF!</definedName>
    <definedName name="firstp" localSheetId="97">#REF!</definedName>
    <definedName name="firstp" localSheetId="98">#REF!</definedName>
    <definedName name="firstp" localSheetId="99">#REF!</definedName>
    <definedName name="firstp" localSheetId="11">#REF!</definedName>
    <definedName name="firstp" localSheetId="100">#REF!</definedName>
    <definedName name="firstp" localSheetId="101">#REF!</definedName>
    <definedName name="firstp" localSheetId="102">#REF!</definedName>
    <definedName name="firstp" localSheetId="103">#REF!</definedName>
    <definedName name="firstp" localSheetId="104">#REF!</definedName>
    <definedName name="firstp" localSheetId="105">#REF!</definedName>
    <definedName name="firstp" localSheetId="106">#REF!</definedName>
    <definedName name="firstp" localSheetId="107">#REF!</definedName>
    <definedName name="firstp" localSheetId="108">#REF!</definedName>
    <definedName name="firstp" localSheetId="109">#REF!</definedName>
    <definedName name="firstp" localSheetId="110">#REF!</definedName>
    <definedName name="firstp" localSheetId="111">#REF!</definedName>
    <definedName name="firstp" localSheetId="112">#REF!</definedName>
    <definedName name="firstp" localSheetId="113">#REF!</definedName>
    <definedName name="firstp" localSheetId="114">#REF!</definedName>
    <definedName name="firstp" localSheetId="115">#REF!</definedName>
    <definedName name="firstp" localSheetId="116">#REF!</definedName>
    <definedName name="firstp" localSheetId="117">#REF!</definedName>
    <definedName name="firstp" localSheetId="118">#REF!</definedName>
    <definedName name="firstp" localSheetId="119">#REF!</definedName>
    <definedName name="firstp" localSheetId="13">#REF!</definedName>
    <definedName name="firstp" localSheetId="120">#REF!</definedName>
    <definedName name="firstp" localSheetId="121">#REF!</definedName>
    <definedName name="firstp" localSheetId="122">#REF!</definedName>
    <definedName name="firstp" localSheetId="123">#REF!</definedName>
    <definedName name="firstp" localSheetId="124">#REF!</definedName>
    <definedName name="firstp" localSheetId="125">#REF!</definedName>
    <definedName name="firstp" localSheetId="126">#REF!</definedName>
    <definedName name="firstp" localSheetId="127">#REF!</definedName>
    <definedName name="firstp" localSheetId="128">#REF!</definedName>
    <definedName name="firstp" localSheetId="129">#REF!</definedName>
    <definedName name="firstp" localSheetId="130">#REF!</definedName>
    <definedName name="firstp" localSheetId="131">#REF!</definedName>
    <definedName name="firstp" localSheetId="132">#REF!</definedName>
    <definedName name="firstp" localSheetId="133">#REF!</definedName>
    <definedName name="firstp" localSheetId="134">#REF!</definedName>
    <definedName name="firstp" localSheetId="135">#REF!</definedName>
    <definedName name="firstp" localSheetId="136">#REF!</definedName>
    <definedName name="firstp" localSheetId="137">#REF!</definedName>
    <definedName name="firstp" localSheetId="138">#REF!</definedName>
    <definedName name="firstp" localSheetId="139">#REF!</definedName>
    <definedName name="firstp" localSheetId="15">#REF!</definedName>
    <definedName name="firstp" localSheetId="140">#REF!</definedName>
    <definedName name="firstp" localSheetId="141">#REF!</definedName>
    <definedName name="firstp" localSheetId="142">#REF!</definedName>
    <definedName name="firstp" localSheetId="143">#REF!</definedName>
    <definedName name="firstp" localSheetId="144">#REF!</definedName>
    <definedName name="firstp" localSheetId="145">#REF!</definedName>
    <definedName name="firstp" localSheetId="146">#REF!</definedName>
    <definedName name="firstp" localSheetId="147">#REF!</definedName>
    <definedName name="firstp" localSheetId="148">#REF!</definedName>
    <definedName name="firstp" localSheetId="149">#REF!</definedName>
    <definedName name="firstp" localSheetId="150">#REF!</definedName>
    <definedName name="firstp" localSheetId="151">#REF!</definedName>
    <definedName name="firstp" localSheetId="152">#REF!</definedName>
    <definedName name="firstp" localSheetId="153">#REF!</definedName>
    <definedName name="firstp" localSheetId="154">#REF!</definedName>
    <definedName name="firstp" localSheetId="155">#REF!</definedName>
    <definedName name="firstp" localSheetId="156">#REF!</definedName>
    <definedName name="firstp" localSheetId="157">#REF!</definedName>
    <definedName name="firstp" localSheetId="158">#REF!</definedName>
    <definedName name="firstp" localSheetId="159">#REF!</definedName>
    <definedName name="firstp" localSheetId="160">#REF!</definedName>
    <definedName name="firstp" localSheetId="161">#REF!</definedName>
    <definedName name="firstp" localSheetId="162">#REF!</definedName>
    <definedName name="firstp" localSheetId="163">#REF!</definedName>
    <definedName name="firstp" localSheetId="164">#REF!</definedName>
    <definedName name="firstp" localSheetId="165">#REF!</definedName>
    <definedName name="firstp" localSheetId="166">#REF!</definedName>
    <definedName name="firstp" localSheetId="167">#REF!</definedName>
    <definedName name="firstp" localSheetId="168">#REF!</definedName>
    <definedName name="firstp" localSheetId="169">#REF!</definedName>
    <definedName name="firstp" localSheetId="170">#REF!</definedName>
    <definedName name="firstp" localSheetId="171">#REF!</definedName>
    <definedName name="firstp" localSheetId="172">#REF!</definedName>
    <definedName name="firstp" localSheetId="173">#REF!</definedName>
    <definedName name="firstp" localSheetId="174">#REF!</definedName>
    <definedName name="firstp" localSheetId="175">#REF!</definedName>
    <definedName name="firstp" localSheetId="176">#REF!</definedName>
    <definedName name="firstp" localSheetId="177">#REF!</definedName>
    <definedName name="firstp" localSheetId="178">#REF!</definedName>
    <definedName name="firstp" localSheetId="179">#REF!</definedName>
    <definedName name="firstp" localSheetId="19">#REF!</definedName>
    <definedName name="firstp" localSheetId="180">#REF!</definedName>
    <definedName name="firstp" localSheetId="181">#REF!</definedName>
    <definedName name="firstp" localSheetId="182">#REF!</definedName>
    <definedName name="firstp" localSheetId="183">#REF!</definedName>
    <definedName name="firstp" localSheetId="184">#REF!</definedName>
    <definedName name="firstp" localSheetId="185">#REF!</definedName>
    <definedName name="firstp" localSheetId="186">#REF!</definedName>
    <definedName name="firstp" localSheetId="187">#REF!</definedName>
    <definedName name="firstp" localSheetId="188">#REF!</definedName>
    <definedName name="firstp" localSheetId="189">#REF!</definedName>
    <definedName name="firstp" localSheetId="190">#REF!</definedName>
    <definedName name="firstp" localSheetId="191">#REF!</definedName>
    <definedName name="firstp" localSheetId="192">#REF!</definedName>
    <definedName name="firstp" localSheetId="193">#REF!</definedName>
    <definedName name="firstp" localSheetId="194">#REF!</definedName>
    <definedName name="firstp" localSheetId="195">#REF!</definedName>
    <definedName name="firstp" localSheetId="196">#REF!</definedName>
    <definedName name="firstp" localSheetId="197">#REF!</definedName>
    <definedName name="firstp" localSheetId="198">#REF!</definedName>
    <definedName name="firstp" localSheetId="199">#REF!</definedName>
    <definedName name="firstp">#REF!</definedName>
    <definedName name="firstq" localSheetId="3">#REF!</definedName>
    <definedName name="firstq" localSheetId="21">#REF!</definedName>
    <definedName name="firstq" localSheetId="200">#REF!</definedName>
    <definedName name="firstq" localSheetId="201">#REF!</definedName>
    <definedName name="firstq" localSheetId="202">#REF!</definedName>
    <definedName name="firstq" localSheetId="203">#REF!</definedName>
    <definedName name="firstq" localSheetId="204">#REF!</definedName>
    <definedName name="firstq" localSheetId="205">#REF!</definedName>
    <definedName name="firstq" localSheetId="206">#REF!</definedName>
    <definedName name="firstq" localSheetId="207">#REF!</definedName>
    <definedName name="firstq" localSheetId="208">#REF!</definedName>
    <definedName name="firstq" localSheetId="209">#REF!</definedName>
    <definedName name="firstq" localSheetId="210">#REF!</definedName>
    <definedName name="firstq" localSheetId="211">#REF!</definedName>
    <definedName name="firstq" localSheetId="212">#REF!</definedName>
    <definedName name="firstq" localSheetId="213">#REF!</definedName>
    <definedName name="firstq" localSheetId="214">#REF!</definedName>
    <definedName name="firstq" localSheetId="215">#REF!</definedName>
    <definedName name="firstq" localSheetId="216">#REF!</definedName>
    <definedName name="firstq" localSheetId="217">#REF!</definedName>
    <definedName name="firstq" localSheetId="218">#REF!</definedName>
    <definedName name="firstq" localSheetId="219">#REF!</definedName>
    <definedName name="firstq" localSheetId="23">#REF!</definedName>
    <definedName name="firstq" localSheetId="220">#REF!</definedName>
    <definedName name="firstq" localSheetId="221">#REF!</definedName>
    <definedName name="firstq" localSheetId="222">#REF!</definedName>
    <definedName name="firstq" localSheetId="223">#REF!</definedName>
    <definedName name="firstq" localSheetId="224">#REF!</definedName>
    <definedName name="firstq" localSheetId="225">#REF!</definedName>
    <definedName name="firstq" localSheetId="226">#REF!</definedName>
    <definedName name="firstq" localSheetId="227">#REF!</definedName>
    <definedName name="firstq" localSheetId="228">#REF!</definedName>
    <definedName name="firstq" localSheetId="229">#REF!</definedName>
    <definedName name="firstq" localSheetId="230">#REF!</definedName>
    <definedName name="firstq" localSheetId="231">#REF!</definedName>
    <definedName name="firstq" localSheetId="232">#REF!</definedName>
    <definedName name="firstq" localSheetId="233">#REF!</definedName>
    <definedName name="firstq" localSheetId="234">#REF!</definedName>
    <definedName name="firstq" localSheetId="235">#REF!</definedName>
    <definedName name="firstq" localSheetId="236">#REF!</definedName>
    <definedName name="firstq" localSheetId="237">#REF!</definedName>
    <definedName name="firstq" localSheetId="238">#REF!</definedName>
    <definedName name="firstq" localSheetId="239">#REF!</definedName>
    <definedName name="firstq" localSheetId="25">#REF!</definedName>
    <definedName name="firstq" localSheetId="240">#REF!</definedName>
    <definedName name="firstq" localSheetId="241">#REF!</definedName>
    <definedName name="firstq" localSheetId="242">#REF!</definedName>
    <definedName name="firstq" localSheetId="243">#REF!</definedName>
    <definedName name="firstq" localSheetId="244">#REF!</definedName>
    <definedName name="firstq" localSheetId="245">#REF!</definedName>
    <definedName name="firstq" localSheetId="246">#REF!</definedName>
    <definedName name="firstq" localSheetId="247">#REF!</definedName>
    <definedName name="firstq" localSheetId="248">#REF!</definedName>
    <definedName name="firstq" localSheetId="249">#REF!</definedName>
    <definedName name="firstq" localSheetId="250">#REF!</definedName>
    <definedName name="firstq" localSheetId="251">#REF!</definedName>
    <definedName name="firstq" localSheetId="252">#REF!</definedName>
    <definedName name="firstq" localSheetId="253">#REF!</definedName>
    <definedName name="firstq" localSheetId="27">#REF!</definedName>
    <definedName name="firstq" localSheetId="29">#REF!</definedName>
    <definedName name="firstq" localSheetId="31">#REF!</definedName>
    <definedName name="firstq" localSheetId="33">#REF!</definedName>
    <definedName name="firstq" localSheetId="35">#REF!</definedName>
    <definedName name="firstq" localSheetId="37">#REF!</definedName>
    <definedName name="firstq" localSheetId="39">#REF!</definedName>
    <definedName name="firstq" localSheetId="5">#REF!</definedName>
    <definedName name="firstq" localSheetId="41">#REF!</definedName>
    <definedName name="firstq" localSheetId="42">#REF!</definedName>
    <definedName name="firstq" localSheetId="43">#REF!</definedName>
    <definedName name="firstq" localSheetId="44">#REF!</definedName>
    <definedName name="firstq" localSheetId="45">#REF!</definedName>
    <definedName name="firstq" localSheetId="46">#REF!</definedName>
    <definedName name="firstq" localSheetId="47">#REF!</definedName>
    <definedName name="firstq" localSheetId="48">#REF!</definedName>
    <definedName name="firstq" localSheetId="49">#REF!</definedName>
    <definedName name="firstq" localSheetId="50">#REF!</definedName>
    <definedName name="firstq" localSheetId="51">#REF!</definedName>
    <definedName name="firstq" localSheetId="52">#REF!</definedName>
    <definedName name="firstq" localSheetId="53">#REF!</definedName>
    <definedName name="firstq" localSheetId="54">#REF!</definedName>
    <definedName name="firstq" localSheetId="55">#REF!</definedName>
    <definedName name="firstq" localSheetId="56">#REF!</definedName>
    <definedName name="firstq" localSheetId="57">#REF!</definedName>
    <definedName name="firstq" localSheetId="58">#REF!</definedName>
    <definedName name="firstq" localSheetId="59">#REF!</definedName>
    <definedName name="firstq" localSheetId="7">#REF!</definedName>
    <definedName name="firstq" localSheetId="60">#REF!</definedName>
    <definedName name="firstq" localSheetId="61">#REF!</definedName>
    <definedName name="firstq" localSheetId="62">#REF!</definedName>
    <definedName name="firstq" localSheetId="63">#REF!</definedName>
    <definedName name="firstq" localSheetId="64">#REF!</definedName>
    <definedName name="firstq" localSheetId="65">#REF!</definedName>
    <definedName name="firstq" localSheetId="66">#REF!</definedName>
    <definedName name="firstq" localSheetId="67">#REF!</definedName>
    <definedName name="firstq" localSheetId="68">#REF!</definedName>
    <definedName name="firstq" localSheetId="69">#REF!</definedName>
    <definedName name="firstq" localSheetId="70">#REF!</definedName>
    <definedName name="firstq" localSheetId="71">#REF!</definedName>
    <definedName name="firstq" localSheetId="72">#REF!</definedName>
    <definedName name="firstq" localSheetId="73">#REF!</definedName>
    <definedName name="firstq" localSheetId="74">#REF!</definedName>
    <definedName name="firstq" localSheetId="75">#REF!</definedName>
    <definedName name="firstq" localSheetId="76">#REF!</definedName>
    <definedName name="firstq" localSheetId="77">#REF!</definedName>
    <definedName name="firstq" localSheetId="78">#REF!</definedName>
    <definedName name="firstq" localSheetId="79">#REF!</definedName>
    <definedName name="firstq" localSheetId="9">#REF!</definedName>
    <definedName name="firstq" localSheetId="80">#REF!</definedName>
    <definedName name="firstq" localSheetId="81">#REF!</definedName>
    <definedName name="firstq" localSheetId="82">#REF!</definedName>
    <definedName name="firstq" localSheetId="83">#REF!</definedName>
    <definedName name="firstq" localSheetId="84">#REF!</definedName>
    <definedName name="firstq" localSheetId="85">#REF!</definedName>
    <definedName name="firstq" localSheetId="86">#REF!</definedName>
    <definedName name="firstq" localSheetId="87">#REF!</definedName>
    <definedName name="firstq" localSheetId="88">#REF!</definedName>
    <definedName name="firstq" localSheetId="89">#REF!</definedName>
    <definedName name="firstq" localSheetId="90">#REF!</definedName>
    <definedName name="firstq" localSheetId="91">#REF!</definedName>
    <definedName name="firstq" localSheetId="92">#REF!</definedName>
    <definedName name="firstq" localSheetId="93">#REF!</definedName>
    <definedName name="firstq" localSheetId="94">#REF!</definedName>
    <definedName name="firstq" localSheetId="95">#REF!</definedName>
    <definedName name="firstq" localSheetId="96">#REF!</definedName>
    <definedName name="firstq" localSheetId="97">#REF!</definedName>
    <definedName name="firstq" localSheetId="98">#REF!</definedName>
    <definedName name="firstq" localSheetId="99">#REF!</definedName>
    <definedName name="firstq" localSheetId="11">#REF!</definedName>
    <definedName name="firstq" localSheetId="100">#REF!</definedName>
    <definedName name="firstq" localSheetId="101">#REF!</definedName>
    <definedName name="firstq" localSheetId="102">#REF!</definedName>
    <definedName name="firstq" localSheetId="103">#REF!</definedName>
    <definedName name="firstq" localSheetId="104">#REF!</definedName>
    <definedName name="firstq" localSheetId="105">#REF!</definedName>
    <definedName name="firstq" localSheetId="106">#REF!</definedName>
    <definedName name="firstq" localSheetId="107">#REF!</definedName>
    <definedName name="firstq" localSheetId="108">#REF!</definedName>
    <definedName name="firstq" localSheetId="109">#REF!</definedName>
    <definedName name="firstq" localSheetId="110">#REF!</definedName>
    <definedName name="firstq" localSheetId="111">#REF!</definedName>
    <definedName name="firstq" localSheetId="112">#REF!</definedName>
    <definedName name="firstq" localSheetId="113">#REF!</definedName>
    <definedName name="firstq" localSheetId="114">#REF!</definedName>
    <definedName name="firstq" localSheetId="115">#REF!</definedName>
    <definedName name="firstq" localSheetId="116">#REF!</definedName>
    <definedName name="firstq" localSheetId="117">#REF!</definedName>
    <definedName name="firstq" localSheetId="118">#REF!</definedName>
    <definedName name="firstq" localSheetId="119">#REF!</definedName>
    <definedName name="firstq" localSheetId="13">#REF!</definedName>
    <definedName name="firstq" localSheetId="120">#REF!</definedName>
    <definedName name="firstq" localSheetId="121">#REF!</definedName>
    <definedName name="firstq" localSheetId="122">#REF!</definedName>
    <definedName name="firstq" localSheetId="123">#REF!</definedName>
    <definedName name="firstq" localSheetId="124">#REF!</definedName>
    <definedName name="firstq" localSheetId="125">#REF!</definedName>
    <definedName name="firstq" localSheetId="126">#REF!</definedName>
    <definedName name="firstq" localSheetId="127">#REF!</definedName>
    <definedName name="firstq" localSheetId="128">#REF!</definedName>
    <definedName name="firstq" localSheetId="129">#REF!</definedName>
    <definedName name="firstq" localSheetId="130">#REF!</definedName>
    <definedName name="firstq" localSheetId="131">#REF!</definedName>
    <definedName name="firstq" localSheetId="132">#REF!</definedName>
    <definedName name="firstq" localSheetId="133">#REF!</definedName>
    <definedName name="firstq" localSheetId="134">#REF!</definedName>
    <definedName name="firstq" localSheetId="135">#REF!</definedName>
    <definedName name="firstq" localSheetId="136">#REF!</definedName>
    <definedName name="firstq" localSheetId="137">#REF!</definedName>
    <definedName name="firstq" localSheetId="138">#REF!</definedName>
    <definedName name="firstq" localSheetId="139">#REF!</definedName>
    <definedName name="firstq" localSheetId="15">#REF!</definedName>
    <definedName name="firstq" localSheetId="140">#REF!</definedName>
    <definedName name="firstq" localSheetId="141">#REF!</definedName>
    <definedName name="firstq" localSheetId="142">#REF!</definedName>
    <definedName name="firstq" localSheetId="143">#REF!</definedName>
    <definedName name="firstq" localSheetId="144">#REF!</definedName>
    <definedName name="firstq" localSheetId="145">#REF!</definedName>
    <definedName name="firstq" localSheetId="146">#REF!</definedName>
    <definedName name="firstq" localSheetId="147">#REF!</definedName>
    <definedName name="firstq" localSheetId="148">#REF!</definedName>
    <definedName name="firstq" localSheetId="149">#REF!</definedName>
    <definedName name="firstq" localSheetId="150">#REF!</definedName>
    <definedName name="firstq" localSheetId="151">#REF!</definedName>
    <definedName name="firstq" localSheetId="152">#REF!</definedName>
    <definedName name="firstq" localSheetId="153">#REF!</definedName>
    <definedName name="firstq" localSheetId="154">#REF!</definedName>
    <definedName name="firstq" localSheetId="155">#REF!</definedName>
    <definedName name="firstq" localSheetId="156">#REF!</definedName>
    <definedName name="firstq" localSheetId="157">#REF!</definedName>
    <definedName name="firstq" localSheetId="158">#REF!</definedName>
    <definedName name="firstq" localSheetId="159">#REF!</definedName>
    <definedName name="firstq" localSheetId="160">#REF!</definedName>
    <definedName name="firstq" localSheetId="161">#REF!</definedName>
    <definedName name="firstq" localSheetId="162">#REF!</definedName>
    <definedName name="firstq" localSheetId="163">#REF!</definedName>
    <definedName name="firstq" localSheetId="164">#REF!</definedName>
    <definedName name="firstq" localSheetId="165">#REF!</definedName>
    <definedName name="firstq" localSheetId="166">#REF!</definedName>
    <definedName name="firstq" localSheetId="167">#REF!</definedName>
    <definedName name="firstq" localSheetId="168">#REF!</definedName>
    <definedName name="firstq" localSheetId="169">#REF!</definedName>
    <definedName name="firstq" localSheetId="170">#REF!</definedName>
    <definedName name="firstq" localSheetId="171">#REF!</definedName>
    <definedName name="firstq" localSheetId="172">#REF!</definedName>
    <definedName name="firstq" localSheetId="173">#REF!</definedName>
    <definedName name="firstq" localSheetId="174">#REF!</definedName>
    <definedName name="firstq" localSheetId="175">#REF!</definedName>
    <definedName name="firstq" localSheetId="176">#REF!</definedName>
    <definedName name="firstq" localSheetId="177">#REF!</definedName>
    <definedName name="firstq" localSheetId="178">#REF!</definedName>
    <definedName name="firstq" localSheetId="179">#REF!</definedName>
    <definedName name="firstq" localSheetId="19">#REF!</definedName>
    <definedName name="firstq" localSheetId="180">#REF!</definedName>
    <definedName name="firstq" localSheetId="181">#REF!</definedName>
    <definedName name="firstq" localSheetId="182">#REF!</definedName>
    <definedName name="firstq" localSheetId="183">#REF!</definedName>
    <definedName name="firstq" localSheetId="184">#REF!</definedName>
    <definedName name="firstq" localSheetId="185">#REF!</definedName>
    <definedName name="firstq" localSheetId="186">#REF!</definedName>
    <definedName name="firstq" localSheetId="187">#REF!</definedName>
    <definedName name="firstq" localSheetId="188">#REF!</definedName>
    <definedName name="firstq" localSheetId="189">#REF!</definedName>
    <definedName name="firstq" localSheetId="190">#REF!</definedName>
    <definedName name="firstq" localSheetId="191">#REF!</definedName>
    <definedName name="firstq" localSheetId="192">#REF!</definedName>
    <definedName name="firstq" localSheetId="193">#REF!</definedName>
    <definedName name="firstq" localSheetId="194">#REF!</definedName>
    <definedName name="firstq" localSheetId="195">#REF!</definedName>
    <definedName name="firstq" localSheetId="196">#REF!</definedName>
    <definedName name="firstq" localSheetId="197">#REF!</definedName>
    <definedName name="firstq" localSheetId="198">#REF!</definedName>
    <definedName name="firstq" localSheetId="199">#REF!</definedName>
    <definedName name="firstq">#REF!</definedName>
    <definedName name="firstv" localSheetId="3">#REF!</definedName>
    <definedName name="firstv" localSheetId="21">#REF!</definedName>
    <definedName name="firstv" localSheetId="200">#REF!</definedName>
    <definedName name="firstv" localSheetId="201">#REF!</definedName>
    <definedName name="firstv" localSheetId="202">#REF!</definedName>
    <definedName name="firstv" localSheetId="203">#REF!</definedName>
    <definedName name="firstv" localSheetId="204">#REF!</definedName>
    <definedName name="firstv" localSheetId="205">#REF!</definedName>
    <definedName name="firstv" localSheetId="206">#REF!</definedName>
    <definedName name="firstv" localSheetId="207">#REF!</definedName>
    <definedName name="firstv" localSheetId="208">#REF!</definedName>
    <definedName name="firstv" localSheetId="209">#REF!</definedName>
    <definedName name="firstv" localSheetId="210">#REF!</definedName>
    <definedName name="firstv" localSheetId="211">#REF!</definedName>
    <definedName name="firstv" localSheetId="212">#REF!</definedName>
    <definedName name="firstv" localSheetId="213">#REF!</definedName>
    <definedName name="firstv" localSheetId="214">#REF!</definedName>
    <definedName name="firstv" localSheetId="215">#REF!</definedName>
    <definedName name="firstv" localSheetId="216">#REF!</definedName>
    <definedName name="firstv" localSheetId="217">#REF!</definedName>
    <definedName name="firstv" localSheetId="218">#REF!</definedName>
    <definedName name="firstv" localSheetId="219">#REF!</definedName>
    <definedName name="firstv" localSheetId="23">#REF!</definedName>
    <definedName name="firstv" localSheetId="220">#REF!</definedName>
    <definedName name="firstv" localSheetId="221">#REF!</definedName>
    <definedName name="firstv" localSheetId="222">#REF!</definedName>
    <definedName name="firstv" localSheetId="223">#REF!</definedName>
    <definedName name="firstv" localSheetId="224">#REF!</definedName>
    <definedName name="firstv" localSheetId="225">#REF!</definedName>
    <definedName name="firstv" localSheetId="226">#REF!</definedName>
    <definedName name="firstv" localSheetId="227">#REF!</definedName>
    <definedName name="firstv" localSheetId="228">#REF!</definedName>
    <definedName name="firstv" localSheetId="229">#REF!</definedName>
    <definedName name="firstv" localSheetId="230">#REF!</definedName>
    <definedName name="firstv" localSheetId="231">#REF!</definedName>
    <definedName name="firstv" localSheetId="232">#REF!</definedName>
    <definedName name="firstv" localSheetId="233">#REF!</definedName>
    <definedName name="firstv" localSheetId="234">#REF!</definedName>
    <definedName name="firstv" localSheetId="235">#REF!</definedName>
    <definedName name="firstv" localSheetId="236">#REF!</definedName>
    <definedName name="firstv" localSheetId="237">#REF!</definedName>
    <definedName name="firstv" localSheetId="238">#REF!</definedName>
    <definedName name="firstv" localSheetId="239">#REF!</definedName>
    <definedName name="firstv" localSheetId="25">#REF!</definedName>
    <definedName name="firstv" localSheetId="240">#REF!</definedName>
    <definedName name="firstv" localSheetId="241">#REF!</definedName>
    <definedName name="firstv" localSheetId="242">#REF!</definedName>
    <definedName name="firstv" localSheetId="243">#REF!</definedName>
    <definedName name="firstv" localSheetId="244">#REF!</definedName>
    <definedName name="firstv" localSheetId="245">#REF!</definedName>
    <definedName name="firstv" localSheetId="246">#REF!</definedName>
    <definedName name="firstv" localSheetId="247">#REF!</definedName>
    <definedName name="firstv" localSheetId="248">#REF!</definedName>
    <definedName name="firstv" localSheetId="249">#REF!</definedName>
    <definedName name="firstv" localSheetId="250">#REF!</definedName>
    <definedName name="firstv" localSheetId="251">#REF!</definedName>
    <definedName name="firstv" localSheetId="252">#REF!</definedName>
    <definedName name="firstv" localSheetId="253">#REF!</definedName>
    <definedName name="firstv" localSheetId="27">#REF!</definedName>
    <definedName name="firstv" localSheetId="29">#REF!</definedName>
    <definedName name="firstv" localSheetId="31">#REF!</definedName>
    <definedName name="firstv" localSheetId="33">#REF!</definedName>
    <definedName name="firstv" localSheetId="35">#REF!</definedName>
    <definedName name="firstv" localSheetId="37">#REF!</definedName>
    <definedName name="firstv" localSheetId="39">#REF!</definedName>
    <definedName name="firstv" localSheetId="5">#REF!</definedName>
    <definedName name="firstv" localSheetId="41">#REF!</definedName>
    <definedName name="firstv" localSheetId="42">#REF!</definedName>
    <definedName name="firstv" localSheetId="43">#REF!</definedName>
    <definedName name="firstv" localSheetId="44">#REF!</definedName>
    <definedName name="firstv" localSheetId="45">#REF!</definedName>
    <definedName name="firstv" localSheetId="46">#REF!</definedName>
    <definedName name="firstv" localSheetId="47">#REF!</definedName>
    <definedName name="firstv" localSheetId="48">#REF!</definedName>
    <definedName name="firstv" localSheetId="49">#REF!</definedName>
    <definedName name="firstv" localSheetId="50">#REF!</definedName>
    <definedName name="firstv" localSheetId="51">#REF!</definedName>
    <definedName name="firstv" localSheetId="52">#REF!</definedName>
    <definedName name="firstv" localSheetId="53">#REF!</definedName>
    <definedName name="firstv" localSheetId="54">#REF!</definedName>
    <definedName name="firstv" localSheetId="55">#REF!</definedName>
    <definedName name="firstv" localSheetId="56">#REF!</definedName>
    <definedName name="firstv" localSheetId="57">#REF!</definedName>
    <definedName name="firstv" localSheetId="58">#REF!</definedName>
    <definedName name="firstv" localSheetId="59">#REF!</definedName>
    <definedName name="firstv" localSheetId="7">#REF!</definedName>
    <definedName name="firstv" localSheetId="60">#REF!</definedName>
    <definedName name="firstv" localSheetId="61">#REF!</definedName>
    <definedName name="firstv" localSheetId="62">#REF!</definedName>
    <definedName name="firstv" localSheetId="63">#REF!</definedName>
    <definedName name="firstv" localSheetId="64">#REF!</definedName>
    <definedName name="firstv" localSheetId="65">#REF!</definedName>
    <definedName name="firstv" localSheetId="66">#REF!</definedName>
    <definedName name="firstv" localSheetId="67">#REF!</definedName>
    <definedName name="firstv" localSheetId="68">#REF!</definedName>
    <definedName name="firstv" localSheetId="69">#REF!</definedName>
    <definedName name="firstv" localSheetId="70">#REF!</definedName>
    <definedName name="firstv" localSheetId="71">#REF!</definedName>
    <definedName name="firstv" localSheetId="72">#REF!</definedName>
    <definedName name="firstv" localSheetId="73">#REF!</definedName>
    <definedName name="firstv" localSheetId="74">#REF!</definedName>
    <definedName name="firstv" localSheetId="75">#REF!</definedName>
    <definedName name="firstv" localSheetId="76">#REF!</definedName>
    <definedName name="firstv" localSheetId="77">#REF!</definedName>
    <definedName name="firstv" localSheetId="78">#REF!</definedName>
    <definedName name="firstv" localSheetId="79">#REF!</definedName>
    <definedName name="firstv" localSheetId="9">#REF!</definedName>
    <definedName name="firstv" localSheetId="80">#REF!</definedName>
    <definedName name="firstv" localSheetId="81">#REF!</definedName>
    <definedName name="firstv" localSheetId="82">#REF!</definedName>
    <definedName name="firstv" localSheetId="83">#REF!</definedName>
    <definedName name="firstv" localSheetId="84">#REF!</definedName>
    <definedName name="firstv" localSheetId="85">#REF!</definedName>
    <definedName name="firstv" localSheetId="86">#REF!</definedName>
    <definedName name="firstv" localSheetId="87">#REF!</definedName>
    <definedName name="firstv" localSheetId="88">#REF!</definedName>
    <definedName name="firstv" localSheetId="89">#REF!</definedName>
    <definedName name="firstv" localSheetId="90">#REF!</definedName>
    <definedName name="firstv" localSheetId="91">#REF!</definedName>
    <definedName name="firstv" localSheetId="92">#REF!</definedName>
    <definedName name="firstv" localSheetId="93">#REF!</definedName>
    <definedName name="firstv" localSheetId="94">#REF!</definedName>
    <definedName name="firstv" localSheetId="95">#REF!</definedName>
    <definedName name="firstv" localSheetId="96">#REF!</definedName>
    <definedName name="firstv" localSheetId="97">#REF!</definedName>
    <definedName name="firstv" localSheetId="98">#REF!</definedName>
    <definedName name="firstv" localSheetId="99">#REF!</definedName>
    <definedName name="firstv" localSheetId="11">#REF!</definedName>
    <definedName name="firstv" localSheetId="100">#REF!</definedName>
    <definedName name="firstv" localSheetId="101">#REF!</definedName>
    <definedName name="firstv" localSheetId="102">#REF!</definedName>
    <definedName name="firstv" localSheetId="103">#REF!</definedName>
    <definedName name="firstv" localSheetId="104">#REF!</definedName>
    <definedName name="firstv" localSheetId="105">#REF!</definedName>
    <definedName name="firstv" localSheetId="106">#REF!</definedName>
    <definedName name="firstv" localSheetId="107">#REF!</definedName>
    <definedName name="firstv" localSheetId="108">#REF!</definedName>
    <definedName name="firstv" localSheetId="109">#REF!</definedName>
    <definedName name="firstv" localSheetId="110">#REF!</definedName>
    <definedName name="firstv" localSheetId="111">#REF!</definedName>
    <definedName name="firstv" localSheetId="112">#REF!</definedName>
    <definedName name="firstv" localSheetId="113">#REF!</definedName>
    <definedName name="firstv" localSheetId="114">#REF!</definedName>
    <definedName name="firstv" localSheetId="115">#REF!</definedName>
    <definedName name="firstv" localSheetId="116">#REF!</definedName>
    <definedName name="firstv" localSheetId="117">#REF!</definedName>
    <definedName name="firstv" localSheetId="118">#REF!</definedName>
    <definedName name="firstv" localSheetId="119">#REF!</definedName>
    <definedName name="firstv" localSheetId="13">#REF!</definedName>
    <definedName name="firstv" localSheetId="120">#REF!</definedName>
    <definedName name="firstv" localSheetId="121">#REF!</definedName>
    <definedName name="firstv" localSheetId="122">#REF!</definedName>
    <definedName name="firstv" localSheetId="123">#REF!</definedName>
    <definedName name="firstv" localSheetId="124">#REF!</definedName>
    <definedName name="firstv" localSheetId="125">#REF!</definedName>
    <definedName name="firstv" localSheetId="126">#REF!</definedName>
    <definedName name="firstv" localSheetId="127">#REF!</definedName>
    <definedName name="firstv" localSheetId="128">#REF!</definedName>
    <definedName name="firstv" localSheetId="129">#REF!</definedName>
    <definedName name="firstv" localSheetId="130">#REF!</definedName>
    <definedName name="firstv" localSheetId="131">#REF!</definedName>
    <definedName name="firstv" localSheetId="132">#REF!</definedName>
    <definedName name="firstv" localSheetId="133">#REF!</definedName>
    <definedName name="firstv" localSheetId="134">#REF!</definedName>
    <definedName name="firstv" localSheetId="135">#REF!</definedName>
    <definedName name="firstv" localSheetId="136">#REF!</definedName>
    <definedName name="firstv" localSheetId="137">#REF!</definedName>
    <definedName name="firstv" localSheetId="138">#REF!</definedName>
    <definedName name="firstv" localSheetId="139">#REF!</definedName>
    <definedName name="firstv" localSheetId="15">#REF!</definedName>
    <definedName name="firstv" localSheetId="140">#REF!</definedName>
    <definedName name="firstv" localSheetId="141">#REF!</definedName>
    <definedName name="firstv" localSheetId="142">#REF!</definedName>
    <definedName name="firstv" localSheetId="143">#REF!</definedName>
    <definedName name="firstv" localSheetId="144">#REF!</definedName>
    <definedName name="firstv" localSheetId="145">#REF!</definedName>
    <definedName name="firstv" localSheetId="146">#REF!</definedName>
    <definedName name="firstv" localSheetId="147">#REF!</definedName>
    <definedName name="firstv" localSheetId="148">#REF!</definedName>
    <definedName name="firstv" localSheetId="149">#REF!</definedName>
    <definedName name="firstv" localSheetId="150">#REF!</definedName>
    <definedName name="firstv" localSheetId="151">#REF!</definedName>
    <definedName name="firstv" localSheetId="152">#REF!</definedName>
    <definedName name="firstv" localSheetId="153">#REF!</definedName>
    <definedName name="firstv" localSheetId="154">#REF!</definedName>
    <definedName name="firstv" localSheetId="155">#REF!</definedName>
    <definedName name="firstv" localSheetId="156">#REF!</definedName>
    <definedName name="firstv" localSheetId="157">#REF!</definedName>
    <definedName name="firstv" localSheetId="158">#REF!</definedName>
    <definedName name="firstv" localSheetId="159">#REF!</definedName>
    <definedName name="firstv" localSheetId="160">#REF!</definedName>
    <definedName name="firstv" localSheetId="161">#REF!</definedName>
    <definedName name="firstv" localSheetId="162">#REF!</definedName>
    <definedName name="firstv" localSheetId="163">#REF!</definedName>
    <definedName name="firstv" localSheetId="164">#REF!</definedName>
    <definedName name="firstv" localSheetId="165">#REF!</definedName>
    <definedName name="firstv" localSheetId="166">#REF!</definedName>
    <definedName name="firstv" localSheetId="167">#REF!</definedName>
    <definedName name="firstv" localSheetId="168">#REF!</definedName>
    <definedName name="firstv" localSheetId="169">#REF!</definedName>
    <definedName name="firstv" localSheetId="170">#REF!</definedName>
    <definedName name="firstv" localSheetId="171">#REF!</definedName>
    <definedName name="firstv" localSheetId="172">#REF!</definedName>
    <definedName name="firstv" localSheetId="173">#REF!</definedName>
    <definedName name="firstv" localSheetId="174">#REF!</definedName>
    <definedName name="firstv" localSheetId="175">#REF!</definedName>
    <definedName name="firstv" localSheetId="176">#REF!</definedName>
    <definedName name="firstv" localSheetId="177">#REF!</definedName>
    <definedName name="firstv" localSheetId="178">#REF!</definedName>
    <definedName name="firstv" localSheetId="179">#REF!</definedName>
    <definedName name="firstv" localSheetId="19">#REF!</definedName>
    <definedName name="firstv" localSheetId="180">#REF!</definedName>
    <definedName name="firstv" localSheetId="181">#REF!</definedName>
    <definedName name="firstv" localSheetId="182">#REF!</definedName>
    <definedName name="firstv" localSheetId="183">#REF!</definedName>
    <definedName name="firstv" localSheetId="184">#REF!</definedName>
    <definedName name="firstv" localSheetId="185">#REF!</definedName>
    <definedName name="firstv" localSheetId="186">#REF!</definedName>
    <definedName name="firstv" localSheetId="187">#REF!</definedName>
    <definedName name="firstv" localSheetId="188">#REF!</definedName>
    <definedName name="firstv" localSheetId="189">#REF!</definedName>
    <definedName name="firstv" localSheetId="190">#REF!</definedName>
    <definedName name="firstv" localSheetId="191">#REF!</definedName>
    <definedName name="firstv" localSheetId="192">#REF!</definedName>
    <definedName name="firstv" localSheetId="193">#REF!</definedName>
    <definedName name="firstv" localSheetId="194">#REF!</definedName>
    <definedName name="firstv" localSheetId="195">#REF!</definedName>
    <definedName name="firstv" localSheetId="196">#REF!</definedName>
    <definedName name="firstv" localSheetId="197">#REF!</definedName>
    <definedName name="firstv" localSheetId="198">#REF!</definedName>
    <definedName name="firstv" localSheetId="199">#REF!</definedName>
    <definedName name="firstv">#REF!</definedName>
    <definedName name="firstw" localSheetId="3">#REF!</definedName>
    <definedName name="firstw" localSheetId="21">#REF!</definedName>
    <definedName name="firstw" localSheetId="200">#REF!</definedName>
    <definedName name="firstw" localSheetId="201">#REF!</definedName>
    <definedName name="firstw" localSheetId="202">#REF!</definedName>
    <definedName name="firstw" localSheetId="203">#REF!</definedName>
    <definedName name="firstw" localSheetId="204">#REF!</definedName>
    <definedName name="firstw" localSheetId="205">#REF!</definedName>
    <definedName name="firstw" localSheetId="206">#REF!</definedName>
    <definedName name="firstw" localSheetId="207">#REF!</definedName>
    <definedName name="firstw" localSheetId="208">#REF!</definedName>
    <definedName name="firstw" localSheetId="209">#REF!</definedName>
    <definedName name="firstw" localSheetId="210">#REF!</definedName>
    <definedName name="firstw" localSheetId="211">#REF!</definedName>
    <definedName name="firstw" localSheetId="212">#REF!</definedName>
    <definedName name="firstw" localSheetId="213">#REF!</definedName>
    <definedName name="firstw" localSheetId="214">#REF!</definedName>
    <definedName name="firstw" localSheetId="215">#REF!</definedName>
    <definedName name="firstw" localSheetId="216">#REF!</definedName>
    <definedName name="firstw" localSheetId="217">#REF!</definedName>
    <definedName name="firstw" localSheetId="218">#REF!</definedName>
    <definedName name="firstw" localSheetId="219">#REF!</definedName>
    <definedName name="firstw" localSheetId="23">#REF!</definedName>
    <definedName name="firstw" localSheetId="220">#REF!</definedName>
    <definedName name="firstw" localSheetId="221">#REF!</definedName>
    <definedName name="firstw" localSheetId="222">#REF!</definedName>
    <definedName name="firstw" localSheetId="223">#REF!</definedName>
    <definedName name="firstw" localSheetId="224">#REF!</definedName>
    <definedName name="firstw" localSheetId="225">#REF!</definedName>
    <definedName name="firstw" localSheetId="226">#REF!</definedName>
    <definedName name="firstw" localSheetId="227">#REF!</definedName>
    <definedName name="firstw" localSheetId="228">#REF!</definedName>
    <definedName name="firstw" localSheetId="229">#REF!</definedName>
    <definedName name="firstw" localSheetId="230">#REF!</definedName>
    <definedName name="firstw" localSheetId="231">#REF!</definedName>
    <definedName name="firstw" localSheetId="232">#REF!</definedName>
    <definedName name="firstw" localSheetId="233">#REF!</definedName>
    <definedName name="firstw" localSheetId="234">#REF!</definedName>
    <definedName name="firstw" localSheetId="235">#REF!</definedName>
    <definedName name="firstw" localSheetId="236">#REF!</definedName>
    <definedName name="firstw" localSheetId="237">#REF!</definedName>
    <definedName name="firstw" localSheetId="238">#REF!</definedName>
    <definedName name="firstw" localSheetId="239">#REF!</definedName>
    <definedName name="firstw" localSheetId="25">#REF!</definedName>
    <definedName name="firstw" localSheetId="240">#REF!</definedName>
    <definedName name="firstw" localSheetId="241">#REF!</definedName>
    <definedName name="firstw" localSheetId="242">#REF!</definedName>
    <definedName name="firstw" localSheetId="243">#REF!</definedName>
    <definedName name="firstw" localSheetId="244">#REF!</definedName>
    <definedName name="firstw" localSheetId="245">#REF!</definedName>
    <definedName name="firstw" localSheetId="246">#REF!</definedName>
    <definedName name="firstw" localSheetId="247">#REF!</definedName>
    <definedName name="firstw" localSheetId="248">#REF!</definedName>
    <definedName name="firstw" localSheetId="249">#REF!</definedName>
    <definedName name="firstw" localSheetId="250">#REF!</definedName>
    <definedName name="firstw" localSheetId="251">#REF!</definedName>
    <definedName name="firstw" localSheetId="252">#REF!</definedName>
    <definedName name="firstw" localSheetId="253">#REF!</definedName>
    <definedName name="firstw" localSheetId="27">#REF!</definedName>
    <definedName name="firstw" localSheetId="29">#REF!</definedName>
    <definedName name="firstw" localSheetId="31">#REF!</definedName>
    <definedName name="firstw" localSheetId="33">#REF!</definedName>
    <definedName name="firstw" localSheetId="35">#REF!</definedName>
    <definedName name="firstw" localSheetId="37">#REF!</definedName>
    <definedName name="firstw" localSheetId="39">#REF!</definedName>
    <definedName name="firstw" localSheetId="5">#REF!</definedName>
    <definedName name="firstw" localSheetId="41">#REF!</definedName>
    <definedName name="firstw" localSheetId="42">#REF!</definedName>
    <definedName name="firstw" localSheetId="43">#REF!</definedName>
    <definedName name="firstw" localSheetId="44">#REF!</definedName>
    <definedName name="firstw" localSheetId="45">#REF!</definedName>
    <definedName name="firstw" localSheetId="46">#REF!</definedName>
    <definedName name="firstw" localSheetId="47">#REF!</definedName>
    <definedName name="firstw" localSheetId="48">#REF!</definedName>
    <definedName name="firstw" localSheetId="49">#REF!</definedName>
    <definedName name="firstw" localSheetId="50">#REF!</definedName>
    <definedName name="firstw" localSheetId="51">#REF!</definedName>
    <definedName name="firstw" localSheetId="52">#REF!</definedName>
    <definedName name="firstw" localSheetId="53">#REF!</definedName>
    <definedName name="firstw" localSheetId="54">#REF!</definedName>
    <definedName name="firstw" localSheetId="55">#REF!</definedName>
    <definedName name="firstw" localSheetId="56">#REF!</definedName>
    <definedName name="firstw" localSheetId="57">#REF!</definedName>
    <definedName name="firstw" localSheetId="58">#REF!</definedName>
    <definedName name="firstw" localSheetId="59">#REF!</definedName>
    <definedName name="firstw" localSheetId="7">#REF!</definedName>
    <definedName name="firstw" localSheetId="60">#REF!</definedName>
    <definedName name="firstw" localSheetId="61">#REF!</definedName>
    <definedName name="firstw" localSheetId="62">#REF!</definedName>
    <definedName name="firstw" localSheetId="63">#REF!</definedName>
    <definedName name="firstw" localSheetId="64">#REF!</definedName>
    <definedName name="firstw" localSheetId="65">#REF!</definedName>
    <definedName name="firstw" localSheetId="66">#REF!</definedName>
    <definedName name="firstw" localSheetId="67">#REF!</definedName>
    <definedName name="firstw" localSheetId="68">#REF!</definedName>
    <definedName name="firstw" localSheetId="69">#REF!</definedName>
    <definedName name="firstw" localSheetId="70">#REF!</definedName>
    <definedName name="firstw" localSheetId="71">#REF!</definedName>
    <definedName name="firstw" localSheetId="72">#REF!</definedName>
    <definedName name="firstw" localSheetId="73">#REF!</definedName>
    <definedName name="firstw" localSheetId="74">#REF!</definedName>
    <definedName name="firstw" localSheetId="75">#REF!</definedName>
    <definedName name="firstw" localSheetId="76">#REF!</definedName>
    <definedName name="firstw" localSheetId="77">#REF!</definedName>
    <definedName name="firstw" localSheetId="78">#REF!</definedName>
    <definedName name="firstw" localSheetId="79">#REF!</definedName>
    <definedName name="firstw" localSheetId="9">#REF!</definedName>
    <definedName name="firstw" localSheetId="80">#REF!</definedName>
    <definedName name="firstw" localSheetId="81">#REF!</definedName>
    <definedName name="firstw" localSheetId="82">#REF!</definedName>
    <definedName name="firstw" localSheetId="83">#REF!</definedName>
    <definedName name="firstw" localSheetId="84">#REF!</definedName>
    <definedName name="firstw" localSheetId="85">#REF!</definedName>
    <definedName name="firstw" localSheetId="86">#REF!</definedName>
    <definedName name="firstw" localSheetId="87">#REF!</definedName>
    <definedName name="firstw" localSheetId="88">#REF!</definedName>
    <definedName name="firstw" localSheetId="89">#REF!</definedName>
    <definedName name="firstw" localSheetId="90">#REF!</definedName>
    <definedName name="firstw" localSheetId="91">#REF!</definedName>
    <definedName name="firstw" localSheetId="92">#REF!</definedName>
    <definedName name="firstw" localSheetId="93">#REF!</definedName>
    <definedName name="firstw" localSheetId="94">#REF!</definedName>
    <definedName name="firstw" localSheetId="95">#REF!</definedName>
    <definedName name="firstw" localSheetId="96">#REF!</definedName>
    <definedName name="firstw" localSheetId="97">#REF!</definedName>
    <definedName name="firstw" localSheetId="98">#REF!</definedName>
    <definedName name="firstw" localSheetId="99">#REF!</definedName>
    <definedName name="firstw" localSheetId="11">#REF!</definedName>
    <definedName name="firstw" localSheetId="100">#REF!</definedName>
    <definedName name="firstw" localSheetId="101">#REF!</definedName>
    <definedName name="firstw" localSheetId="102">#REF!</definedName>
    <definedName name="firstw" localSheetId="103">#REF!</definedName>
    <definedName name="firstw" localSheetId="104">#REF!</definedName>
    <definedName name="firstw" localSheetId="105">#REF!</definedName>
    <definedName name="firstw" localSheetId="106">#REF!</definedName>
    <definedName name="firstw" localSheetId="107">#REF!</definedName>
    <definedName name="firstw" localSheetId="108">#REF!</definedName>
    <definedName name="firstw" localSheetId="109">#REF!</definedName>
    <definedName name="firstw" localSheetId="110">#REF!</definedName>
    <definedName name="firstw" localSheetId="111">#REF!</definedName>
    <definedName name="firstw" localSheetId="112">#REF!</definedName>
    <definedName name="firstw" localSheetId="113">#REF!</definedName>
    <definedName name="firstw" localSheetId="114">#REF!</definedName>
    <definedName name="firstw" localSheetId="115">#REF!</definedName>
    <definedName name="firstw" localSheetId="116">#REF!</definedName>
    <definedName name="firstw" localSheetId="117">#REF!</definedName>
    <definedName name="firstw" localSheetId="118">#REF!</definedName>
    <definedName name="firstw" localSheetId="119">#REF!</definedName>
    <definedName name="firstw" localSheetId="13">#REF!</definedName>
    <definedName name="firstw" localSheetId="120">#REF!</definedName>
    <definedName name="firstw" localSheetId="121">#REF!</definedName>
    <definedName name="firstw" localSheetId="122">#REF!</definedName>
    <definedName name="firstw" localSheetId="123">#REF!</definedName>
    <definedName name="firstw" localSheetId="124">#REF!</definedName>
    <definedName name="firstw" localSheetId="125">#REF!</definedName>
    <definedName name="firstw" localSheetId="126">#REF!</definedName>
    <definedName name="firstw" localSheetId="127">#REF!</definedName>
    <definedName name="firstw" localSheetId="128">#REF!</definedName>
    <definedName name="firstw" localSheetId="129">#REF!</definedName>
    <definedName name="firstw" localSheetId="130">#REF!</definedName>
    <definedName name="firstw" localSheetId="131">#REF!</definedName>
    <definedName name="firstw" localSheetId="132">#REF!</definedName>
    <definedName name="firstw" localSheetId="133">#REF!</definedName>
    <definedName name="firstw" localSheetId="134">#REF!</definedName>
    <definedName name="firstw" localSheetId="135">#REF!</definedName>
    <definedName name="firstw" localSheetId="136">#REF!</definedName>
    <definedName name="firstw" localSheetId="137">#REF!</definedName>
    <definedName name="firstw" localSheetId="138">#REF!</definedName>
    <definedName name="firstw" localSheetId="139">#REF!</definedName>
    <definedName name="firstw" localSheetId="15">#REF!</definedName>
    <definedName name="firstw" localSheetId="140">#REF!</definedName>
    <definedName name="firstw" localSheetId="141">#REF!</definedName>
    <definedName name="firstw" localSheetId="142">#REF!</definedName>
    <definedName name="firstw" localSheetId="143">#REF!</definedName>
    <definedName name="firstw" localSheetId="144">#REF!</definedName>
    <definedName name="firstw" localSheetId="145">#REF!</definedName>
    <definedName name="firstw" localSheetId="146">#REF!</definedName>
    <definedName name="firstw" localSheetId="147">#REF!</definedName>
    <definedName name="firstw" localSheetId="148">#REF!</definedName>
    <definedName name="firstw" localSheetId="149">#REF!</definedName>
    <definedName name="firstw" localSheetId="150">#REF!</definedName>
    <definedName name="firstw" localSheetId="151">#REF!</definedName>
    <definedName name="firstw" localSheetId="152">#REF!</definedName>
    <definedName name="firstw" localSheetId="153">#REF!</definedName>
    <definedName name="firstw" localSheetId="154">#REF!</definedName>
    <definedName name="firstw" localSheetId="155">#REF!</definedName>
    <definedName name="firstw" localSheetId="156">#REF!</definedName>
    <definedName name="firstw" localSheetId="157">#REF!</definedName>
    <definedName name="firstw" localSheetId="158">#REF!</definedName>
    <definedName name="firstw" localSheetId="159">#REF!</definedName>
    <definedName name="firstw" localSheetId="160">#REF!</definedName>
    <definedName name="firstw" localSheetId="161">#REF!</definedName>
    <definedName name="firstw" localSheetId="162">#REF!</definedName>
    <definedName name="firstw" localSheetId="163">#REF!</definedName>
    <definedName name="firstw" localSheetId="164">#REF!</definedName>
    <definedName name="firstw" localSheetId="165">#REF!</definedName>
    <definedName name="firstw" localSheetId="166">#REF!</definedName>
    <definedName name="firstw" localSheetId="167">#REF!</definedName>
    <definedName name="firstw" localSheetId="168">#REF!</definedName>
    <definedName name="firstw" localSheetId="169">#REF!</definedName>
    <definedName name="firstw" localSheetId="170">#REF!</definedName>
    <definedName name="firstw" localSheetId="171">#REF!</definedName>
    <definedName name="firstw" localSheetId="172">#REF!</definedName>
    <definedName name="firstw" localSheetId="173">#REF!</definedName>
    <definedName name="firstw" localSheetId="174">#REF!</definedName>
    <definedName name="firstw" localSheetId="175">#REF!</definedName>
    <definedName name="firstw" localSheetId="176">#REF!</definedName>
    <definedName name="firstw" localSheetId="177">#REF!</definedName>
    <definedName name="firstw" localSheetId="178">#REF!</definedName>
    <definedName name="firstw" localSheetId="179">#REF!</definedName>
    <definedName name="firstw" localSheetId="19">#REF!</definedName>
    <definedName name="firstw" localSheetId="180">#REF!</definedName>
    <definedName name="firstw" localSheetId="181">#REF!</definedName>
    <definedName name="firstw" localSheetId="182">#REF!</definedName>
    <definedName name="firstw" localSheetId="183">#REF!</definedName>
    <definedName name="firstw" localSheetId="184">#REF!</definedName>
    <definedName name="firstw" localSheetId="185">#REF!</definedName>
    <definedName name="firstw" localSheetId="186">#REF!</definedName>
    <definedName name="firstw" localSheetId="187">#REF!</definedName>
    <definedName name="firstw" localSheetId="188">#REF!</definedName>
    <definedName name="firstw" localSheetId="189">#REF!</definedName>
    <definedName name="firstw" localSheetId="190">#REF!</definedName>
    <definedName name="firstw" localSheetId="191">#REF!</definedName>
    <definedName name="firstw" localSheetId="192">#REF!</definedName>
    <definedName name="firstw" localSheetId="193">#REF!</definedName>
    <definedName name="firstw" localSheetId="194">#REF!</definedName>
    <definedName name="firstw" localSheetId="195">#REF!</definedName>
    <definedName name="firstw" localSheetId="196">#REF!</definedName>
    <definedName name="firstw" localSheetId="197">#REF!</definedName>
    <definedName name="firstw" localSheetId="198">#REF!</definedName>
    <definedName name="firstw" localSheetId="199">#REF!</definedName>
    <definedName name="firstw">#REF!</definedName>
    <definedName name="firstxs" localSheetId="3">#REF!</definedName>
    <definedName name="firstxs" localSheetId="21">#REF!</definedName>
    <definedName name="firstxs" localSheetId="200">#REF!</definedName>
    <definedName name="firstxs" localSheetId="201">#REF!</definedName>
    <definedName name="firstxs" localSheetId="202">#REF!</definedName>
    <definedName name="firstxs" localSheetId="203">#REF!</definedName>
    <definedName name="firstxs" localSheetId="204">#REF!</definedName>
    <definedName name="firstxs" localSheetId="205">#REF!</definedName>
    <definedName name="firstxs" localSheetId="206">#REF!</definedName>
    <definedName name="firstxs" localSheetId="207">#REF!</definedName>
    <definedName name="firstxs" localSheetId="208">#REF!</definedName>
    <definedName name="firstxs" localSheetId="209">#REF!</definedName>
    <definedName name="firstxs" localSheetId="210">#REF!</definedName>
    <definedName name="firstxs" localSheetId="211">#REF!</definedName>
    <definedName name="firstxs" localSheetId="212">#REF!</definedName>
    <definedName name="firstxs" localSheetId="213">#REF!</definedName>
    <definedName name="firstxs" localSheetId="214">#REF!</definedName>
    <definedName name="firstxs" localSheetId="215">#REF!</definedName>
    <definedName name="firstxs" localSheetId="216">#REF!</definedName>
    <definedName name="firstxs" localSheetId="217">#REF!</definedName>
    <definedName name="firstxs" localSheetId="218">#REF!</definedName>
    <definedName name="firstxs" localSheetId="219">#REF!</definedName>
    <definedName name="firstxs" localSheetId="23">#REF!</definedName>
    <definedName name="firstxs" localSheetId="220">#REF!</definedName>
    <definedName name="firstxs" localSheetId="221">#REF!</definedName>
    <definedName name="firstxs" localSheetId="222">#REF!</definedName>
    <definedName name="firstxs" localSheetId="223">#REF!</definedName>
    <definedName name="firstxs" localSheetId="224">#REF!</definedName>
    <definedName name="firstxs" localSheetId="225">#REF!</definedName>
    <definedName name="firstxs" localSheetId="226">#REF!</definedName>
    <definedName name="firstxs" localSheetId="227">#REF!</definedName>
    <definedName name="firstxs" localSheetId="228">#REF!</definedName>
    <definedName name="firstxs" localSheetId="229">#REF!</definedName>
    <definedName name="firstxs" localSheetId="230">#REF!</definedName>
    <definedName name="firstxs" localSheetId="231">#REF!</definedName>
    <definedName name="firstxs" localSheetId="232">#REF!</definedName>
    <definedName name="firstxs" localSheetId="233">#REF!</definedName>
    <definedName name="firstxs" localSheetId="234">#REF!</definedName>
    <definedName name="firstxs" localSheetId="235">#REF!</definedName>
    <definedName name="firstxs" localSheetId="236">#REF!</definedName>
    <definedName name="firstxs" localSheetId="237">#REF!</definedName>
    <definedName name="firstxs" localSheetId="238">#REF!</definedName>
    <definedName name="firstxs" localSheetId="239">#REF!</definedName>
    <definedName name="firstxs" localSheetId="25">#REF!</definedName>
    <definedName name="firstxs" localSheetId="240">#REF!</definedName>
    <definedName name="firstxs" localSheetId="241">#REF!</definedName>
    <definedName name="firstxs" localSheetId="242">#REF!</definedName>
    <definedName name="firstxs" localSheetId="243">#REF!</definedName>
    <definedName name="firstxs" localSheetId="244">#REF!</definedName>
    <definedName name="firstxs" localSheetId="245">#REF!</definedName>
    <definedName name="firstxs" localSheetId="246">#REF!</definedName>
    <definedName name="firstxs" localSheetId="247">#REF!</definedName>
    <definedName name="firstxs" localSheetId="248">#REF!</definedName>
    <definedName name="firstxs" localSheetId="249">#REF!</definedName>
    <definedName name="firstxs" localSheetId="250">#REF!</definedName>
    <definedName name="firstxs" localSheetId="251">#REF!</definedName>
    <definedName name="firstxs" localSheetId="252">#REF!</definedName>
    <definedName name="firstxs" localSheetId="253">#REF!</definedName>
    <definedName name="firstxs" localSheetId="27">#REF!</definedName>
    <definedName name="firstxs" localSheetId="29">#REF!</definedName>
    <definedName name="firstxs" localSheetId="31">#REF!</definedName>
    <definedName name="firstxs" localSheetId="33">#REF!</definedName>
    <definedName name="firstxs" localSheetId="35">#REF!</definedName>
    <definedName name="firstxs" localSheetId="37">#REF!</definedName>
    <definedName name="firstxs" localSheetId="39">#REF!</definedName>
    <definedName name="firstxs" localSheetId="5">#REF!</definedName>
    <definedName name="firstxs" localSheetId="41">#REF!</definedName>
    <definedName name="firstxs" localSheetId="42">#REF!</definedName>
    <definedName name="firstxs" localSheetId="43">#REF!</definedName>
    <definedName name="firstxs" localSheetId="44">#REF!</definedName>
    <definedName name="firstxs" localSheetId="45">#REF!</definedName>
    <definedName name="firstxs" localSheetId="46">#REF!</definedName>
    <definedName name="firstxs" localSheetId="47">#REF!</definedName>
    <definedName name="firstxs" localSheetId="48">#REF!</definedName>
    <definedName name="firstxs" localSheetId="49">#REF!</definedName>
    <definedName name="firstxs" localSheetId="50">#REF!</definedName>
    <definedName name="firstxs" localSheetId="51">#REF!</definedName>
    <definedName name="firstxs" localSheetId="52">#REF!</definedName>
    <definedName name="firstxs" localSheetId="53">#REF!</definedName>
    <definedName name="firstxs" localSheetId="54">#REF!</definedName>
    <definedName name="firstxs" localSheetId="55">#REF!</definedName>
    <definedName name="firstxs" localSheetId="56">#REF!</definedName>
    <definedName name="firstxs" localSheetId="57">#REF!</definedName>
    <definedName name="firstxs" localSheetId="58">#REF!</definedName>
    <definedName name="firstxs" localSheetId="59">#REF!</definedName>
    <definedName name="firstxs" localSheetId="7">#REF!</definedName>
    <definedName name="firstxs" localSheetId="60">#REF!</definedName>
    <definedName name="firstxs" localSheetId="61">#REF!</definedName>
    <definedName name="firstxs" localSheetId="62">#REF!</definedName>
    <definedName name="firstxs" localSheetId="63">#REF!</definedName>
    <definedName name="firstxs" localSheetId="64">#REF!</definedName>
    <definedName name="firstxs" localSheetId="65">#REF!</definedName>
    <definedName name="firstxs" localSheetId="66">#REF!</definedName>
    <definedName name="firstxs" localSheetId="67">#REF!</definedName>
    <definedName name="firstxs" localSheetId="68">#REF!</definedName>
    <definedName name="firstxs" localSheetId="69">#REF!</definedName>
    <definedName name="firstxs" localSheetId="70">#REF!</definedName>
    <definedName name="firstxs" localSheetId="71">#REF!</definedName>
    <definedName name="firstxs" localSheetId="72">#REF!</definedName>
    <definedName name="firstxs" localSheetId="73">#REF!</definedName>
    <definedName name="firstxs" localSheetId="74">#REF!</definedName>
    <definedName name="firstxs" localSheetId="75">#REF!</definedName>
    <definedName name="firstxs" localSheetId="76">#REF!</definedName>
    <definedName name="firstxs" localSheetId="77">#REF!</definedName>
    <definedName name="firstxs" localSheetId="78">#REF!</definedName>
    <definedName name="firstxs" localSheetId="79">#REF!</definedName>
    <definedName name="firstxs" localSheetId="9">#REF!</definedName>
    <definedName name="firstxs" localSheetId="80">#REF!</definedName>
    <definedName name="firstxs" localSheetId="81">#REF!</definedName>
    <definedName name="firstxs" localSheetId="82">#REF!</definedName>
    <definedName name="firstxs" localSheetId="83">#REF!</definedName>
    <definedName name="firstxs" localSheetId="84">#REF!</definedName>
    <definedName name="firstxs" localSheetId="85">#REF!</definedName>
    <definedName name="firstxs" localSheetId="86">#REF!</definedName>
    <definedName name="firstxs" localSheetId="87">#REF!</definedName>
    <definedName name="firstxs" localSheetId="88">#REF!</definedName>
    <definedName name="firstxs" localSheetId="89">#REF!</definedName>
    <definedName name="firstxs" localSheetId="90">#REF!</definedName>
    <definedName name="firstxs" localSheetId="91">#REF!</definedName>
    <definedName name="firstxs" localSheetId="92">#REF!</definedName>
    <definedName name="firstxs" localSheetId="93">#REF!</definedName>
    <definedName name="firstxs" localSheetId="94">#REF!</definedName>
    <definedName name="firstxs" localSheetId="95">#REF!</definedName>
    <definedName name="firstxs" localSheetId="96">#REF!</definedName>
    <definedName name="firstxs" localSheetId="97">#REF!</definedName>
    <definedName name="firstxs" localSheetId="98">#REF!</definedName>
    <definedName name="firstxs" localSheetId="99">#REF!</definedName>
    <definedName name="firstxs" localSheetId="11">#REF!</definedName>
    <definedName name="firstxs" localSheetId="100">#REF!</definedName>
    <definedName name="firstxs" localSheetId="101">#REF!</definedName>
    <definedName name="firstxs" localSheetId="102">#REF!</definedName>
    <definedName name="firstxs" localSheetId="103">#REF!</definedName>
    <definedName name="firstxs" localSheetId="104">#REF!</definedName>
    <definedName name="firstxs" localSheetId="105">#REF!</definedName>
    <definedName name="firstxs" localSheetId="106">#REF!</definedName>
    <definedName name="firstxs" localSheetId="107">#REF!</definedName>
    <definedName name="firstxs" localSheetId="108">#REF!</definedName>
    <definedName name="firstxs" localSheetId="109">#REF!</definedName>
    <definedName name="firstxs" localSheetId="110">#REF!</definedName>
    <definedName name="firstxs" localSheetId="111">#REF!</definedName>
    <definedName name="firstxs" localSheetId="112">#REF!</definedName>
    <definedName name="firstxs" localSheetId="113">#REF!</definedName>
    <definedName name="firstxs" localSheetId="114">#REF!</definedName>
    <definedName name="firstxs" localSheetId="115">#REF!</definedName>
    <definedName name="firstxs" localSheetId="116">#REF!</definedName>
    <definedName name="firstxs" localSheetId="117">#REF!</definedName>
    <definedName name="firstxs" localSheetId="118">#REF!</definedName>
    <definedName name="firstxs" localSheetId="119">#REF!</definedName>
    <definedName name="firstxs" localSheetId="13">#REF!</definedName>
    <definedName name="firstxs" localSheetId="120">#REF!</definedName>
    <definedName name="firstxs" localSheetId="121">#REF!</definedName>
    <definedName name="firstxs" localSheetId="122">#REF!</definedName>
    <definedName name="firstxs" localSheetId="123">#REF!</definedName>
    <definedName name="firstxs" localSheetId="124">#REF!</definedName>
    <definedName name="firstxs" localSheetId="125">#REF!</definedName>
    <definedName name="firstxs" localSheetId="126">#REF!</definedName>
    <definedName name="firstxs" localSheetId="127">#REF!</definedName>
    <definedName name="firstxs" localSheetId="128">#REF!</definedName>
    <definedName name="firstxs" localSheetId="129">#REF!</definedName>
    <definedName name="firstxs" localSheetId="130">#REF!</definedName>
    <definedName name="firstxs" localSheetId="131">#REF!</definedName>
    <definedName name="firstxs" localSheetId="132">#REF!</definedName>
    <definedName name="firstxs" localSheetId="133">#REF!</definedName>
    <definedName name="firstxs" localSheetId="134">#REF!</definedName>
    <definedName name="firstxs" localSheetId="135">#REF!</definedName>
    <definedName name="firstxs" localSheetId="136">#REF!</definedName>
    <definedName name="firstxs" localSheetId="137">#REF!</definedName>
    <definedName name="firstxs" localSheetId="138">#REF!</definedName>
    <definedName name="firstxs" localSheetId="139">#REF!</definedName>
    <definedName name="firstxs" localSheetId="15">#REF!</definedName>
    <definedName name="firstxs" localSheetId="140">#REF!</definedName>
    <definedName name="firstxs" localSheetId="141">#REF!</definedName>
    <definedName name="firstxs" localSheetId="142">#REF!</definedName>
    <definedName name="firstxs" localSheetId="143">#REF!</definedName>
    <definedName name="firstxs" localSheetId="144">#REF!</definedName>
    <definedName name="firstxs" localSheetId="145">#REF!</definedName>
    <definedName name="firstxs" localSheetId="146">#REF!</definedName>
    <definedName name="firstxs" localSheetId="147">#REF!</definedName>
    <definedName name="firstxs" localSheetId="148">#REF!</definedName>
    <definedName name="firstxs" localSheetId="149">#REF!</definedName>
    <definedName name="firstxs" localSheetId="150">#REF!</definedName>
    <definedName name="firstxs" localSheetId="151">#REF!</definedName>
    <definedName name="firstxs" localSheetId="152">#REF!</definedName>
    <definedName name="firstxs" localSheetId="153">#REF!</definedName>
    <definedName name="firstxs" localSheetId="154">#REF!</definedName>
    <definedName name="firstxs" localSheetId="155">#REF!</definedName>
    <definedName name="firstxs" localSheetId="156">#REF!</definedName>
    <definedName name="firstxs" localSheetId="157">#REF!</definedName>
    <definedName name="firstxs" localSheetId="158">#REF!</definedName>
    <definedName name="firstxs" localSheetId="159">#REF!</definedName>
    <definedName name="firstxs" localSheetId="160">#REF!</definedName>
    <definedName name="firstxs" localSheetId="161">#REF!</definedName>
    <definedName name="firstxs" localSheetId="162">#REF!</definedName>
    <definedName name="firstxs" localSheetId="163">#REF!</definedName>
    <definedName name="firstxs" localSheetId="164">#REF!</definedName>
    <definedName name="firstxs" localSheetId="165">#REF!</definedName>
    <definedName name="firstxs" localSheetId="166">#REF!</definedName>
    <definedName name="firstxs" localSheetId="167">#REF!</definedName>
    <definedName name="firstxs" localSheetId="168">#REF!</definedName>
    <definedName name="firstxs" localSheetId="169">#REF!</definedName>
    <definedName name="firstxs" localSheetId="170">#REF!</definedName>
    <definedName name="firstxs" localSheetId="171">#REF!</definedName>
    <definedName name="firstxs" localSheetId="172">#REF!</definedName>
    <definedName name="firstxs" localSheetId="173">#REF!</definedName>
    <definedName name="firstxs" localSheetId="174">#REF!</definedName>
    <definedName name="firstxs" localSheetId="175">#REF!</definedName>
    <definedName name="firstxs" localSheetId="176">#REF!</definedName>
    <definedName name="firstxs" localSheetId="177">#REF!</definedName>
    <definedName name="firstxs" localSheetId="178">#REF!</definedName>
    <definedName name="firstxs" localSheetId="179">#REF!</definedName>
    <definedName name="firstxs" localSheetId="19">#REF!</definedName>
    <definedName name="firstxs" localSheetId="180">#REF!</definedName>
    <definedName name="firstxs" localSheetId="181">#REF!</definedName>
    <definedName name="firstxs" localSheetId="182">#REF!</definedName>
    <definedName name="firstxs" localSheetId="183">#REF!</definedName>
    <definedName name="firstxs" localSheetId="184">#REF!</definedName>
    <definedName name="firstxs" localSheetId="185">#REF!</definedName>
    <definedName name="firstxs" localSheetId="186">#REF!</definedName>
    <definedName name="firstxs" localSheetId="187">#REF!</definedName>
    <definedName name="firstxs" localSheetId="188">#REF!</definedName>
    <definedName name="firstxs" localSheetId="189">#REF!</definedName>
    <definedName name="firstxs" localSheetId="190">#REF!</definedName>
    <definedName name="firstxs" localSheetId="191">#REF!</definedName>
    <definedName name="firstxs" localSheetId="192">#REF!</definedName>
    <definedName name="firstxs" localSheetId="193">#REF!</definedName>
    <definedName name="firstxs" localSheetId="194">#REF!</definedName>
    <definedName name="firstxs" localSheetId="195">#REF!</definedName>
    <definedName name="firstxs" localSheetId="196">#REF!</definedName>
    <definedName name="firstxs" localSheetId="197">#REF!</definedName>
    <definedName name="firstxs" localSheetId="198">#REF!</definedName>
    <definedName name="firstxs" localSheetId="199">#REF!</definedName>
    <definedName name="firstxs">#REF!</definedName>
    <definedName name="firsty" localSheetId="3">#REF!</definedName>
    <definedName name="firsty" localSheetId="21">#REF!</definedName>
    <definedName name="firsty" localSheetId="200">#REF!</definedName>
    <definedName name="firsty" localSheetId="201">#REF!</definedName>
    <definedName name="firsty" localSheetId="202">#REF!</definedName>
    <definedName name="firsty" localSheetId="203">#REF!</definedName>
    <definedName name="firsty" localSheetId="204">#REF!</definedName>
    <definedName name="firsty" localSheetId="205">#REF!</definedName>
    <definedName name="firsty" localSheetId="206">#REF!</definedName>
    <definedName name="firsty" localSheetId="207">#REF!</definedName>
    <definedName name="firsty" localSheetId="208">#REF!</definedName>
    <definedName name="firsty" localSheetId="209">#REF!</definedName>
    <definedName name="firsty" localSheetId="210">#REF!</definedName>
    <definedName name="firsty" localSheetId="211">#REF!</definedName>
    <definedName name="firsty" localSheetId="212">#REF!</definedName>
    <definedName name="firsty" localSheetId="213">#REF!</definedName>
    <definedName name="firsty" localSheetId="214">#REF!</definedName>
    <definedName name="firsty" localSheetId="215">#REF!</definedName>
    <definedName name="firsty" localSheetId="216">#REF!</definedName>
    <definedName name="firsty" localSheetId="217">#REF!</definedName>
    <definedName name="firsty" localSheetId="218">#REF!</definedName>
    <definedName name="firsty" localSheetId="219">#REF!</definedName>
    <definedName name="firsty" localSheetId="23">#REF!</definedName>
    <definedName name="firsty" localSheetId="220">#REF!</definedName>
    <definedName name="firsty" localSheetId="221">#REF!</definedName>
    <definedName name="firsty" localSheetId="222">#REF!</definedName>
    <definedName name="firsty" localSheetId="223">#REF!</definedName>
    <definedName name="firsty" localSheetId="224">#REF!</definedName>
    <definedName name="firsty" localSheetId="225">#REF!</definedName>
    <definedName name="firsty" localSheetId="226">#REF!</definedName>
    <definedName name="firsty" localSheetId="227">#REF!</definedName>
    <definedName name="firsty" localSheetId="228">#REF!</definedName>
    <definedName name="firsty" localSheetId="229">#REF!</definedName>
    <definedName name="firsty" localSheetId="230">#REF!</definedName>
    <definedName name="firsty" localSheetId="231">#REF!</definedName>
    <definedName name="firsty" localSheetId="232">#REF!</definedName>
    <definedName name="firsty" localSheetId="233">#REF!</definedName>
    <definedName name="firsty" localSheetId="234">#REF!</definedName>
    <definedName name="firsty" localSheetId="235">#REF!</definedName>
    <definedName name="firsty" localSheetId="236">#REF!</definedName>
    <definedName name="firsty" localSheetId="237">#REF!</definedName>
    <definedName name="firsty" localSheetId="238">#REF!</definedName>
    <definedName name="firsty" localSheetId="239">#REF!</definedName>
    <definedName name="firsty" localSheetId="25">#REF!</definedName>
    <definedName name="firsty" localSheetId="240">#REF!</definedName>
    <definedName name="firsty" localSheetId="241">#REF!</definedName>
    <definedName name="firsty" localSheetId="242">#REF!</definedName>
    <definedName name="firsty" localSheetId="243">#REF!</definedName>
    <definedName name="firsty" localSheetId="244">#REF!</definedName>
    <definedName name="firsty" localSheetId="245">#REF!</definedName>
    <definedName name="firsty" localSheetId="246">#REF!</definedName>
    <definedName name="firsty" localSheetId="247">#REF!</definedName>
    <definedName name="firsty" localSheetId="248">#REF!</definedName>
    <definedName name="firsty" localSheetId="249">#REF!</definedName>
    <definedName name="firsty" localSheetId="250">#REF!</definedName>
    <definedName name="firsty" localSheetId="251">#REF!</definedName>
    <definedName name="firsty" localSheetId="252">#REF!</definedName>
    <definedName name="firsty" localSheetId="253">#REF!</definedName>
    <definedName name="firsty" localSheetId="27">#REF!</definedName>
    <definedName name="firsty" localSheetId="29">#REF!</definedName>
    <definedName name="firsty" localSheetId="31">#REF!</definedName>
    <definedName name="firsty" localSheetId="33">#REF!</definedName>
    <definedName name="firsty" localSheetId="35">#REF!</definedName>
    <definedName name="firsty" localSheetId="37">#REF!</definedName>
    <definedName name="firsty" localSheetId="39">#REF!</definedName>
    <definedName name="firsty" localSheetId="5">#REF!</definedName>
    <definedName name="firsty" localSheetId="41">#REF!</definedName>
    <definedName name="firsty" localSheetId="42">#REF!</definedName>
    <definedName name="firsty" localSheetId="43">#REF!</definedName>
    <definedName name="firsty" localSheetId="44">#REF!</definedName>
    <definedName name="firsty" localSheetId="45">#REF!</definedName>
    <definedName name="firsty" localSheetId="46">#REF!</definedName>
    <definedName name="firsty" localSheetId="47">#REF!</definedName>
    <definedName name="firsty" localSheetId="48">#REF!</definedName>
    <definedName name="firsty" localSheetId="49">#REF!</definedName>
    <definedName name="firsty" localSheetId="50">#REF!</definedName>
    <definedName name="firsty" localSheetId="51">#REF!</definedName>
    <definedName name="firsty" localSheetId="52">#REF!</definedName>
    <definedName name="firsty" localSheetId="53">#REF!</definedName>
    <definedName name="firsty" localSheetId="54">#REF!</definedName>
    <definedName name="firsty" localSheetId="55">#REF!</definedName>
    <definedName name="firsty" localSheetId="56">#REF!</definedName>
    <definedName name="firsty" localSheetId="57">#REF!</definedName>
    <definedName name="firsty" localSheetId="58">#REF!</definedName>
    <definedName name="firsty" localSheetId="59">#REF!</definedName>
    <definedName name="firsty" localSheetId="7">#REF!</definedName>
    <definedName name="firsty" localSheetId="60">#REF!</definedName>
    <definedName name="firsty" localSheetId="61">#REF!</definedName>
    <definedName name="firsty" localSheetId="62">#REF!</definedName>
    <definedName name="firsty" localSheetId="63">#REF!</definedName>
    <definedName name="firsty" localSheetId="64">#REF!</definedName>
    <definedName name="firsty" localSheetId="65">#REF!</definedName>
    <definedName name="firsty" localSheetId="66">#REF!</definedName>
    <definedName name="firsty" localSheetId="67">#REF!</definedName>
    <definedName name="firsty" localSheetId="68">#REF!</definedName>
    <definedName name="firsty" localSheetId="69">#REF!</definedName>
    <definedName name="firsty" localSheetId="70">#REF!</definedName>
    <definedName name="firsty" localSheetId="71">#REF!</definedName>
    <definedName name="firsty" localSheetId="72">#REF!</definedName>
    <definedName name="firsty" localSheetId="73">#REF!</definedName>
    <definedName name="firsty" localSheetId="74">#REF!</definedName>
    <definedName name="firsty" localSheetId="75">#REF!</definedName>
    <definedName name="firsty" localSheetId="76">#REF!</definedName>
    <definedName name="firsty" localSheetId="77">#REF!</definedName>
    <definedName name="firsty" localSheetId="78">#REF!</definedName>
    <definedName name="firsty" localSheetId="79">#REF!</definedName>
    <definedName name="firsty" localSheetId="9">#REF!</definedName>
    <definedName name="firsty" localSheetId="80">#REF!</definedName>
    <definedName name="firsty" localSheetId="81">#REF!</definedName>
    <definedName name="firsty" localSheetId="82">#REF!</definedName>
    <definedName name="firsty" localSheetId="83">#REF!</definedName>
    <definedName name="firsty" localSheetId="84">#REF!</definedName>
    <definedName name="firsty" localSheetId="85">#REF!</definedName>
    <definedName name="firsty" localSheetId="86">#REF!</definedName>
    <definedName name="firsty" localSheetId="87">#REF!</definedName>
    <definedName name="firsty" localSheetId="88">#REF!</definedName>
    <definedName name="firsty" localSheetId="89">#REF!</definedName>
    <definedName name="firsty" localSheetId="90">#REF!</definedName>
    <definedName name="firsty" localSheetId="91">#REF!</definedName>
    <definedName name="firsty" localSheetId="92">#REF!</definedName>
    <definedName name="firsty" localSheetId="93">#REF!</definedName>
    <definedName name="firsty" localSheetId="94">#REF!</definedName>
    <definedName name="firsty" localSheetId="95">#REF!</definedName>
    <definedName name="firsty" localSheetId="96">#REF!</definedName>
    <definedName name="firsty" localSheetId="97">#REF!</definedName>
    <definedName name="firsty" localSheetId="98">#REF!</definedName>
    <definedName name="firsty" localSheetId="99">#REF!</definedName>
    <definedName name="firsty" localSheetId="11">#REF!</definedName>
    <definedName name="firsty" localSheetId="100">#REF!</definedName>
    <definedName name="firsty" localSheetId="101">#REF!</definedName>
    <definedName name="firsty" localSheetId="102">#REF!</definedName>
    <definedName name="firsty" localSheetId="103">#REF!</definedName>
    <definedName name="firsty" localSheetId="104">#REF!</definedName>
    <definedName name="firsty" localSheetId="105">#REF!</definedName>
    <definedName name="firsty" localSheetId="106">#REF!</definedName>
    <definedName name="firsty" localSheetId="107">#REF!</definedName>
    <definedName name="firsty" localSheetId="108">#REF!</definedName>
    <definedName name="firsty" localSheetId="109">#REF!</definedName>
    <definedName name="firsty" localSheetId="110">#REF!</definedName>
    <definedName name="firsty" localSheetId="111">#REF!</definedName>
    <definedName name="firsty" localSheetId="112">#REF!</definedName>
    <definedName name="firsty" localSheetId="113">#REF!</definedName>
    <definedName name="firsty" localSheetId="114">#REF!</definedName>
    <definedName name="firsty" localSheetId="115">#REF!</definedName>
    <definedName name="firsty" localSheetId="116">#REF!</definedName>
    <definedName name="firsty" localSheetId="117">#REF!</definedName>
    <definedName name="firsty" localSheetId="118">#REF!</definedName>
    <definedName name="firsty" localSheetId="119">#REF!</definedName>
    <definedName name="firsty" localSheetId="13">#REF!</definedName>
    <definedName name="firsty" localSheetId="120">#REF!</definedName>
    <definedName name="firsty" localSheetId="121">#REF!</definedName>
    <definedName name="firsty" localSheetId="122">#REF!</definedName>
    <definedName name="firsty" localSheetId="123">#REF!</definedName>
    <definedName name="firsty" localSheetId="124">#REF!</definedName>
    <definedName name="firsty" localSheetId="125">#REF!</definedName>
    <definedName name="firsty" localSheetId="126">#REF!</definedName>
    <definedName name="firsty" localSheetId="127">#REF!</definedName>
    <definedName name="firsty" localSheetId="128">#REF!</definedName>
    <definedName name="firsty" localSheetId="129">#REF!</definedName>
    <definedName name="firsty" localSheetId="130">#REF!</definedName>
    <definedName name="firsty" localSheetId="131">#REF!</definedName>
    <definedName name="firsty" localSheetId="132">#REF!</definedName>
    <definedName name="firsty" localSheetId="133">#REF!</definedName>
    <definedName name="firsty" localSheetId="134">#REF!</definedName>
    <definedName name="firsty" localSheetId="135">#REF!</definedName>
    <definedName name="firsty" localSheetId="136">#REF!</definedName>
    <definedName name="firsty" localSheetId="137">#REF!</definedName>
    <definedName name="firsty" localSheetId="138">#REF!</definedName>
    <definedName name="firsty" localSheetId="139">#REF!</definedName>
    <definedName name="firsty" localSheetId="15">#REF!</definedName>
    <definedName name="firsty" localSheetId="140">#REF!</definedName>
    <definedName name="firsty" localSheetId="141">#REF!</definedName>
    <definedName name="firsty" localSheetId="142">#REF!</definedName>
    <definedName name="firsty" localSheetId="143">#REF!</definedName>
    <definedName name="firsty" localSheetId="144">#REF!</definedName>
    <definedName name="firsty" localSheetId="145">#REF!</definedName>
    <definedName name="firsty" localSheetId="146">#REF!</definedName>
    <definedName name="firsty" localSheetId="147">#REF!</definedName>
    <definedName name="firsty" localSheetId="148">#REF!</definedName>
    <definedName name="firsty" localSheetId="149">#REF!</definedName>
    <definedName name="firsty" localSheetId="150">#REF!</definedName>
    <definedName name="firsty" localSheetId="151">#REF!</definedName>
    <definedName name="firsty" localSheetId="152">#REF!</definedName>
    <definedName name="firsty" localSheetId="153">#REF!</definedName>
    <definedName name="firsty" localSheetId="154">#REF!</definedName>
    <definedName name="firsty" localSheetId="155">#REF!</definedName>
    <definedName name="firsty" localSheetId="156">#REF!</definedName>
    <definedName name="firsty" localSheetId="157">#REF!</definedName>
    <definedName name="firsty" localSheetId="158">#REF!</definedName>
    <definedName name="firsty" localSheetId="159">#REF!</definedName>
    <definedName name="firsty" localSheetId="160">#REF!</definedName>
    <definedName name="firsty" localSheetId="161">#REF!</definedName>
    <definedName name="firsty" localSheetId="162">#REF!</definedName>
    <definedName name="firsty" localSheetId="163">#REF!</definedName>
    <definedName name="firsty" localSheetId="164">#REF!</definedName>
    <definedName name="firsty" localSheetId="165">#REF!</definedName>
    <definedName name="firsty" localSheetId="166">#REF!</definedName>
    <definedName name="firsty" localSheetId="167">#REF!</definedName>
    <definedName name="firsty" localSheetId="168">#REF!</definedName>
    <definedName name="firsty" localSheetId="169">#REF!</definedName>
    <definedName name="firsty" localSheetId="170">#REF!</definedName>
    <definedName name="firsty" localSheetId="171">#REF!</definedName>
    <definedName name="firsty" localSheetId="172">#REF!</definedName>
    <definedName name="firsty" localSheetId="173">#REF!</definedName>
    <definedName name="firsty" localSheetId="174">#REF!</definedName>
    <definedName name="firsty" localSheetId="175">#REF!</definedName>
    <definedName name="firsty" localSheetId="176">#REF!</definedName>
    <definedName name="firsty" localSheetId="177">#REF!</definedName>
    <definedName name="firsty" localSheetId="178">#REF!</definedName>
    <definedName name="firsty" localSheetId="179">#REF!</definedName>
    <definedName name="firsty" localSheetId="19">#REF!</definedName>
    <definedName name="firsty" localSheetId="180">#REF!</definedName>
    <definedName name="firsty" localSheetId="181">#REF!</definedName>
    <definedName name="firsty" localSheetId="182">#REF!</definedName>
    <definedName name="firsty" localSheetId="183">#REF!</definedName>
    <definedName name="firsty" localSheetId="184">#REF!</definedName>
    <definedName name="firsty" localSheetId="185">#REF!</definedName>
    <definedName name="firsty" localSheetId="186">#REF!</definedName>
    <definedName name="firsty" localSheetId="187">#REF!</definedName>
    <definedName name="firsty" localSheetId="188">#REF!</definedName>
    <definedName name="firsty" localSheetId="189">#REF!</definedName>
    <definedName name="firsty" localSheetId="190">#REF!</definedName>
    <definedName name="firsty" localSheetId="191">#REF!</definedName>
    <definedName name="firsty" localSheetId="192">#REF!</definedName>
    <definedName name="firsty" localSheetId="193">#REF!</definedName>
    <definedName name="firsty" localSheetId="194">#REF!</definedName>
    <definedName name="firsty" localSheetId="195">#REF!</definedName>
    <definedName name="firsty" localSheetId="196">#REF!</definedName>
    <definedName name="firsty" localSheetId="197">#REF!</definedName>
    <definedName name="firsty" localSheetId="198">#REF!</definedName>
    <definedName name="firsty" localSheetId="199">#REF!</definedName>
    <definedName name="firsty">#REF!</definedName>
    <definedName name="lastd" localSheetId="3">#REF!</definedName>
    <definedName name="lastd" localSheetId="21">#REF!</definedName>
    <definedName name="lastd" localSheetId="200">#REF!</definedName>
    <definedName name="lastd" localSheetId="201">#REF!</definedName>
    <definedName name="lastd" localSheetId="202">#REF!</definedName>
    <definedName name="lastd" localSheetId="203">#REF!</definedName>
    <definedName name="lastd" localSheetId="204">#REF!</definedName>
    <definedName name="lastd" localSheetId="205">#REF!</definedName>
    <definedName name="lastd" localSheetId="206">#REF!</definedName>
    <definedName name="lastd" localSheetId="207">#REF!</definedName>
    <definedName name="lastd" localSheetId="208">#REF!</definedName>
    <definedName name="lastd" localSheetId="209">#REF!</definedName>
    <definedName name="lastd" localSheetId="210">#REF!</definedName>
    <definedName name="lastd" localSheetId="211">#REF!</definedName>
    <definedName name="lastd" localSheetId="212">#REF!</definedName>
    <definedName name="lastd" localSheetId="213">#REF!</definedName>
    <definedName name="lastd" localSheetId="214">#REF!</definedName>
    <definedName name="lastd" localSheetId="215">#REF!</definedName>
    <definedName name="lastd" localSheetId="216">#REF!</definedName>
    <definedName name="lastd" localSheetId="217">#REF!</definedName>
    <definedName name="lastd" localSheetId="218">#REF!</definedName>
    <definedName name="lastd" localSheetId="219">#REF!</definedName>
    <definedName name="lastd" localSheetId="23">#REF!</definedName>
    <definedName name="lastd" localSheetId="220">#REF!</definedName>
    <definedName name="lastd" localSheetId="221">#REF!</definedName>
    <definedName name="lastd" localSheetId="222">#REF!</definedName>
    <definedName name="lastd" localSheetId="223">#REF!</definedName>
    <definedName name="lastd" localSheetId="224">#REF!</definedName>
    <definedName name="lastd" localSheetId="225">#REF!</definedName>
    <definedName name="lastd" localSheetId="226">#REF!</definedName>
    <definedName name="lastd" localSheetId="227">#REF!</definedName>
    <definedName name="lastd" localSheetId="228">#REF!</definedName>
    <definedName name="lastd" localSheetId="229">#REF!</definedName>
    <definedName name="lastd" localSheetId="230">#REF!</definedName>
    <definedName name="lastd" localSheetId="231">#REF!</definedName>
    <definedName name="lastd" localSheetId="232">#REF!</definedName>
    <definedName name="lastd" localSheetId="233">#REF!</definedName>
    <definedName name="lastd" localSheetId="234">#REF!</definedName>
    <definedName name="lastd" localSheetId="235">#REF!</definedName>
    <definedName name="lastd" localSheetId="236">#REF!</definedName>
    <definedName name="lastd" localSheetId="237">#REF!</definedName>
    <definedName name="lastd" localSheetId="238">#REF!</definedName>
    <definedName name="lastd" localSheetId="239">#REF!</definedName>
    <definedName name="lastd" localSheetId="25">#REF!</definedName>
    <definedName name="lastd" localSheetId="240">#REF!</definedName>
    <definedName name="lastd" localSheetId="241">#REF!</definedName>
    <definedName name="lastd" localSheetId="242">#REF!</definedName>
    <definedName name="lastd" localSheetId="243">#REF!</definedName>
    <definedName name="lastd" localSheetId="244">#REF!</definedName>
    <definedName name="lastd" localSheetId="245">#REF!</definedName>
    <definedName name="lastd" localSheetId="246">#REF!</definedName>
    <definedName name="lastd" localSheetId="247">#REF!</definedName>
    <definedName name="lastd" localSheetId="248">#REF!</definedName>
    <definedName name="lastd" localSheetId="249">#REF!</definedName>
    <definedName name="lastd" localSheetId="250">#REF!</definedName>
    <definedName name="lastd" localSheetId="251">#REF!</definedName>
    <definedName name="lastd" localSheetId="252">#REF!</definedName>
    <definedName name="lastd" localSheetId="253">#REF!</definedName>
    <definedName name="lastd" localSheetId="27">#REF!</definedName>
    <definedName name="lastd" localSheetId="29">#REF!</definedName>
    <definedName name="lastd" localSheetId="31">#REF!</definedName>
    <definedName name="lastd" localSheetId="33">#REF!</definedName>
    <definedName name="lastd" localSheetId="35">#REF!</definedName>
    <definedName name="lastd" localSheetId="37">#REF!</definedName>
    <definedName name="lastd" localSheetId="39">#REF!</definedName>
    <definedName name="lastd" localSheetId="5">#REF!</definedName>
    <definedName name="lastd" localSheetId="41">#REF!</definedName>
    <definedName name="lastd" localSheetId="42">#REF!</definedName>
    <definedName name="lastd" localSheetId="43">#REF!</definedName>
    <definedName name="lastd" localSheetId="44">#REF!</definedName>
    <definedName name="lastd" localSheetId="45">#REF!</definedName>
    <definedName name="lastd" localSheetId="46">#REF!</definedName>
    <definedName name="lastd" localSheetId="47">#REF!</definedName>
    <definedName name="lastd" localSheetId="48">#REF!</definedName>
    <definedName name="lastd" localSheetId="49">#REF!</definedName>
    <definedName name="lastd" localSheetId="50">#REF!</definedName>
    <definedName name="lastd" localSheetId="51">#REF!</definedName>
    <definedName name="lastd" localSheetId="52">#REF!</definedName>
    <definedName name="lastd" localSheetId="53">#REF!</definedName>
    <definedName name="lastd" localSheetId="54">#REF!</definedName>
    <definedName name="lastd" localSheetId="55">#REF!</definedName>
    <definedName name="lastd" localSheetId="56">#REF!</definedName>
    <definedName name="lastd" localSheetId="57">#REF!</definedName>
    <definedName name="lastd" localSheetId="58">#REF!</definedName>
    <definedName name="lastd" localSheetId="59">#REF!</definedName>
    <definedName name="lastd" localSheetId="7">#REF!</definedName>
    <definedName name="lastd" localSheetId="60">#REF!</definedName>
    <definedName name="lastd" localSheetId="61">#REF!</definedName>
    <definedName name="lastd" localSheetId="62">#REF!</definedName>
    <definedName name="lastd" localSheetId="63">#REF!</definedName>
    <definedName name="lastd" localSheetId="64">#REF!</definedName>
    <definedName name="lastd" localSheetId="65">#REF!</definedName>
    <definedName name="lastd" localSheetId="66">#REF!</definedName>
    <definedName name="lastd" localSheetId="67">#REF!</definedName>
    <definedName name="lastd" localSheetId="68">#REF!</definedName>
    <definedName name="lastd" localSheetId="69">#REF!</definedName>
    <definedName name="lastd" localSheetId="70">#REF!</definedName>
    <definedName name="lastd" localSheetId="71">#REF!</definedName>
    <definedName name="lastd" localSheetId="72">#REF!</definedName>
    <definedName name="lastd" localSheetId="73">#REF!</definedName>
    <definedName name="lastd" localSheetId="74">#REF!</definedName>
    <definedName name="lastd" localSheetId="75">#REF!</definedName>
    <definedName name="lastd" localSheetId="76">#REF!</definedName>
    <definedName name="lastd" localSheetId="77">#REF!</definedName>
    <definedName name="lastd" localSheetId="78">#REF!</definedName>
    <definedName name="lastd" localSheetId="79">#REF!</definedName>
    <definedName name="lastd" localSheetId="9">#REF!</definedName>
    <definedName name="lastd" localSheetId="80">#REF!</definedName>
    <definedName name="lastd" localSheetId="81">#REF!</definedName>
    <definedName name="lastd" localSheetId="82">#REF!</definedName>
    <definedName name="lastd" localSheetId="83">#REF!</definedName>
    <definedName name="lastd" localSheetId="84">#REF!</definedName>
    <definedName name="lastd" localSheetId="85">#REF!</definedName>
    <definedName name="lastd" localSheetId="86">#REF!</definedName>
    <definedName name="lastd" localSheetId="87">#REF!</definedName>
    <definedName name="lastd" localSheetId="88">#REF!</definedName>
    <definedName name="lastd" localSheetId="89">#REF!</definedName>
    <definedName name="lastd" localSheetId="90">#REF!</definedName>
    <definedName name="lastd" localSheetId="91">#REF!</definedName>
    <definedName name="lastd" localSheetId="92">#REF!</definedName>
    <definedName name="lastd" localSheetId="93">#REF!</definedName>
    <definedName name="lastd" localSheetId="94">#REF!</definedName>
    <definedName name="lastd" localSheetId="95">#REF!</definedName>
    <definedName name="lastd" localSheetId="96">#REF!</definedName>
    <definedName name="lastd" localSheetId="97">#REF!</definedName>
    <definedName name="lastd" localSheetId="98">#REF!</definedName>
    <definedName name="lastd" localSheetId="99">#REF!</definedName>
    <definedName name="lastd" localSheetId="11">#REF!</definedName>
    <definedName name="lastd" localSheetId="100">#REF!</definedName>
    <definedName name="lastd" localSheetId="101">#REF!</definedName>
    <definedName name="lastd" localSheetId="102">#REF!</definedName>
    <definedName name="lastd" localSheetId="103">#REF!</definedName>
    <definedName name="lastd" localSheetId="104">#REF!</definedName>
    <definedName name="lastd" localSheetId="105">#REF!</definedName>
    <definedName name="lastd" localSheetId="106">#REF!</definedName>
    <definedName name="lastd" localSheetId="107">#REF!</definedName>
    <definedName name="lastd" localSheetId="108">#REF!</definedName>
    <definedName name="lastd" localSheetId="109">#REF!</definedName>
    <definedName name="lastd" localSheetId="110">#REF!</definedName>
    <definedName name="lastd" localSheetId="111">#REF!</definedName>
    <definedName name="lastd" localSheetId="112">#REF!</definedName>
    <definedName name="lastd" localSheetId="113">#REF!</definedName>
    <definedName name="lastd" localSheetId="114">#REF!</definedName>
    <definedName name="lastd" localSheetId="115">#REF!</definedName>
    <definedName name="lastd" localSheetId="116">#REF!</definedName>
    <definedName name="lastd" localSheetId="117">#REF!</definedName>
    <definedName name="lastd" localSheetId="118">#REF!</definedName>
    <definedName name="lastd" localSheetId="119">#REF!</definedName>
    <definedName name="lastd" localSheetId="13">#REF!</definedName>
    <definedName name="lastd" localSheetId="120">#REF!</definedName>
    <definedName name="lastd" localSheetId="121">#REF!</definedName>
    <definedName name="lastd" localSheetId="122">#REF!</definedName>
    <definedName name="lastd" localSheetId="123">#REF!</definedName>
    <definedName name="lastd" localSheetId="124">#REF!</definedName>
    <definedName name="lastd" localSheetId="125">#REF!</definedName>
    <definedName name="lastd" localSheetId="126">#REF!</definedName>
    <definedName name="lastd" localSheetId="127">#REF!</definedName>
    <definedName name="lastd" localSheetId="128">#REF!</definedName>
    <definedName name="lastd" localSheetId="129">#REF!</definedName>
    <definedName name="lastd" localSheetId="130">#REF!</definedName>
    <definedName name="lastd" localSheetId="131">#REF!</definedName>
    <definedName name="lastd" localSheetId="132">#REF!</definedName>
    <definedName name="lastd" localSheetId="133">#REF!</definedName>
    <definedName name="lastd" localSheetId="134">#REF!</definedName>
    <definedName name="lastd" localSheetId="135">#REF!</definedName>
    <definedName name="lastd" localSheetId="136">#REF!</definedName>
    <definedName name="lastd" localSheetId="137">#REF!</definedName>
    <definedName name="lastd" localSheetId="138">#REF!</definedName>
    <definedName name="lastd" localSheetId="139">#REF!</definedName>
    <definedName name="lastd" localSheetId="15">#REF!</definedName>
    <definedName name="lastd" localSheetId="140">#REF!</definedName>
    <definedName name="lastd" localSheetId="141">#REF!</definedName>
    <definedName name="lastd" localSheetId="142">#REF!</definedName>
    <definedName name="lastd" localSheetId="143">#REF!</definedName>
    <definedName name="lastd" localSheetId="144">#REF!</definedName>
    <definedName name="lastd" localSheetId="145">#REF!</definedName>
    <definedName name="lastd" localSheetId="146">#REF!</definedName>
    <definedName name="lastd" localSheetId="147">#REF!</definedName>
    <definedName name="lastd" localSheetId="148">#REF!</definedName>
    <definedName name="lastd" localSheetId="149">#REF!</definedName>
    <definedName name="lastd" localSheetId="150">#REF!</definedName>
    <definedName name="lastd" localSheetId="151">#REF!</definedName>
    <definedName name="lastd" localSheetId="152">#REF!</definedName>
    <definedName name="lastd" localSheetId="153">#REF!</definedName>
    <definedName name="lastd" localSheetId="154">#REF!</definedName>
    <definedName name="lastd" localSheetId="155">#REF!</definedName>
    <definedName name="lastd" localSheetId="156">#REF!</definedName>
    <definedName name="lastd" localSheetId="157">#REF!</definedName>
    <definedName name="lastd" localSheetId="158">#REF!</definedName>
    <definedName name="lastd" localSheetId="159">#REF!</definedName>
    <definedName name="lastd" localSheetId="160">#REF!</definedName>
    <definedName name="lastd" localSheetId="161">#REF!</definedName>
    <definedName name="lastd" localSheetId="162">#REF!</definedName>
    <definedName name="lastd" localSheetId="163">#REF!</definedName>
    <definedName name="lastd" localSheetId="164">#REF!</definedName>
    <definedName name="lastd" localSheetId="165">#REF!</definedName>
    <definedName name="lastd" localSheetId="166">#REF!</definedName>
    <definedName name="lastd" localSheetId="167">#REF!</definedName>
    <definedName name="lastd" localSheetId="168">#REF!</definedName>
    <definedName name="lastd" localSheetId="169">#REF!</definedName>
    <definedName name="lastd" localSheetId="170">#REF!</definedName>
    <definedName name="lastd" localSheetId="171">#REF!</definedName>
    <definedName name="lastd" localSheetId="172">#REF!</definedName>
    <definedName name="lastd" localSheetId="173">#REF!</definedName>
    <definedName name="lastd" localSheetId="174">#REF!</definedName>
    <definedName name="lastd" localSheetId="175">#REF!</definedName>
    <definedName name="lastd" localSheetId="176">#REF!</definedName>
    <definedName name="lastd" localSheetId="177">#REF!</definedName>
    <definedName name="lastd" localSheetId="178">#REF!</definedName>
    <definedName name="lastd" localSheetId="179">#REF!</definedName>
    <definedName name="lastd" localSheetId="19">#REF!</definedName>
    <definedName name="lastd" localSheetId="180">#REF!</definedName>
    <definedName name="lastd" localSheetId="181">#REF!</definedName>
    <definedName name="lastd" localSheetId="182">#REF!</definedName>
    <definedName name="lastd" localSheetId="183">#REF!</definedName>
    <definedName name="lastd" localSheetId="184">#REF!</definedName>
    <definedName name="lastd" localSheetId="185">#REF!</definedName>
    <definedName name="lastd" localSheetId="186">#REF!</definedName>
    <definedName name="lastd" localSheetId="187">#REF!</definedName>
    <definedName name="lastd" localSheetId="188">#REF!</definedName>
    <definedName name="lastd" localSheetId="189">#REF!</definedName>
    <definedName name="lastd" localSheetId="190">#REF!</definedName>
    <definedName name="lastd" localSheetId="191">#REF!</definedName>
    <definedName name="lastd" localSheetId="192">#REF!</definedName>
    <definedName name="lastd" localSheetId="193">#REF!</definedName>
    <definedName name="lastd" localSheetId="194">#REF!</definedName>
    <definedName name="lastd" localSheetId="195">#REF!</definedName>
    <definedName name="lastd" localSheetId="196">#REF!</definedName>
    <definedName name="lastd" localSheetId="197">#REF!</definedName>
    <definedName name="lastd" localSheetId="198">#REF!</definedName>
    <definedName name="lastd" localSheetId="199">#REF!</definedName>
    <definedName name="lastd">#REF!</definedName>
    <definedName name="lastgh" localSheetId="3">#REF!</definedName>
    <definedName name="lastgh" localSheetId="21">#REF!</definedName>
    <definedName name="lastgh" localSheetId="200">#REF!</definedName>
    <definedName name="lastgh" localSheetId="201">#REF!</definedName>
    <definedName name="lastgh" localSheetId="202">#REF!</definedName>
    <definedName name="lastgh" localSheetId="203">#REF!</definedName>
    <definedName name="lastgh" localSheetId="204">#REF!</definedName>
    <definedName name="lastgh" localSheetId="205">#REF!</definedName>
    <definedName name="lastgh" localSheetId="206">#REF!</definedName>
    <definedName name="lastgh" localSheetId="207">#REF!</definedName>
    <definedName name="lastgh" localSheetId="208">#REF!</definedName>
    <definedName name="lastgh" localSheetId="209">#REF!</definedName>
    <definedName name="lastgh" localSheetId="210">#REF!</definedName>
    <definedName name="lastgh" localSheetId="211">#REF!</definedName>
    <definedName name="lastgh" localSheetId="212">#REF!</definedName>
    <definedName name="lastgh" localSheetId="213">#REF!</definedName>
    <definedName name="lastgh" localSheetId="214">#REF!</definedName>
    <definedName name="lastgh" localSheetId="215">#REF!</definedName>
    <definedName name="lastgh" localSheetId="216">#REF!</definedName>
    <definedName name="lastgh" localSheetId="217">#REF!</definedName>
    <definedName name="lastgh" localSheetId="218">#REF!</definedName>
    <definedName name="lastgh" localSheetId="219">#REF!</definedName>
    <definedName name="lastgh" localSheetId="23">#REF!</definedName>
    <definedName name="lastgh" localSheetId="220">#REF!</definedName>
    <definedName name="lastgh" localSheetId="221">#REF!</definedName>
    <definedName name="lastgh" localSheetId="222">#REF!</definedName>
    <definedName name="lastgh" localSheetId="223">#REF!</definedName>
    <definedName name="lastgh" localSheetId="224">#REF!</definedName>
    <definedName name="lastgh" localSheetId="225">#REF!</definedName>
    <definedName name="lastgh" localSheetId="226">#REF!</definedName>
    <definedName name="lastgh" localSheetId="227">#REF!</definedName>
    <definedName name="lastgh" localSheetId="228">#REF!</definedName>
    <definedName name="lastgh" localSheetId="229">#REF!</definedName>
    <definedName name="lastgh" localSheetId="230">#REF!</definedName>
    <definedName name="lastgh" localSheetId="231">#REF!</definedName>
    <definedName name="lastgh" localSheetId="232">#REF!</definedName>
    <definedName name="lastgh" localSheetId="233">#REF!</definedName>
    <definedName name="lastgh" localSheetId="234">#REF!</definedName>
    <definedName name="lastgh" localSheetId="235">#REF!</definedName>
    <definedName name="lastgh" localSheetId="236">#REF!</definedName>
    <definedName name="lastgh" localSheetId="237">#REF!</definedName>
    <definedName name="lastgh" localSheetId="238">#REF!</definedName>
    <definedName name="lastgh" localSheetId="239">#REF!</definedName>
    <definedName name="lastgh" localSheetId="25">#REF!</definedName>
    <definedName name="lastgh" localSheetId="240">#REF!</definedName>
    <definedName name="lastgh" localSheetId="241">#REF!</definedName>
    <definedName name="lastgh" localSheetId="242">#REF!</definedName>
    <definedName name="lastgh" localSheetId="243">#REF!</definedName>
    <definedName name="lastgh" localSheetId="244">#REF!</definedName>
    <definedName name="lastgh" localSheetId="245">#REF!</definedName>
    <definedName name="lastgh" localSheetId="246">#REF!</definedName>
    <definedName name="lastgh" localSheetId="247">#REF!</definedName>
    <definedName name="lastgh" localSheetId="248">#REF!</definedName>
    <definedName name="lastgh" localSheetId="249">#REF!</definedName>
    <definedName name="lastgh" localSheetId="250">#REF!</definedName>
    <definedName name="lastgh" localSheetId="251">#REF!</definedName>
    <definedName name="lastgh" localSheetId="252">#REF!</definedName>
    <definedName name="lastgh" localSheetId="253">#REF!</definedName>
    <definedName name="lastgh" localSheetId="27">#REF!</definedName>
    <definedName name="lastgh" localSheetId="29">#REF!</definedName>
    <definedName name="lastgh" localSheetId="31">#REF!</definedName>
    <definedName name="lastgh" localSheetId="33">#REF!</definedName>
    <definedName name="lastgh" localSheetId="35">#REF!</definedName>
    <definedName name="lastgh" localSheetId="37">#REF!</definedName>
    <definedName name="lastgh" localSheetId="39">#REF!</definedName>
    <definedName name="lastgh" localSheetId="5">#REF!</definedName>
    <definedName name="lastgh" localSheetId="41">#REF!</definedName>
    <definedName name="lastgh" localSheetId="42">#REF!</definedName>
    <definedName name="lastgh" localSheetId="43">#REF!</definedName>
    <definedName name="lastgh" localSheetId="44">#REF!</definedName>
    <definedName name="lastgh" localSheetId="45">#REF!</definedName>
    <definedName name="lastgh" localSheetId="46">#REF!</definedName>
    <definedName name="lastgh" localSheetId="47">#REF!</definedName>
    <definedName name="lastgh" localSheetId="48">#REF!</definedName>
    <definedName name="lastgh" localSheetId="49">#REF!</definedName>
    <definedName name="lastgh" localSheetId="50">#REF!</definedName>
    <definedName name="lastgh" localSheetId="51">#REF!</definedName>
    <definedName name="lastgh" localSheetId="52">#REF!</definedName>
    <definedName name="lastgh" localSheetId="53">#REF!</definedName>
    <definedName name="lastgh" localSheetId="54">#REF!</definedName>
    <definedName name="lastgh" localSheetId="55">#REF!</definedName>
    <definedName name="lastgh" localSheetId="56">#REF!</definedName>
    <definedName name="lastgh" localSheetId="57">#REF!</definedName>
    <definedName name="lastgh" localSheetId="58">#REF!</definedName>
    <definedName name="lastgh" localSheetId="59">#REF!</definedName>
    <definedName name="lastgh" localSheetId="7">#REF!</definedName>
    <definedName name="lastgh" localSheetId="60">#REF!</definedName>
    <definedName name="lastgh" localSheetId="61">#REF!</definedName>
    <definedName name="lastgh" localSheetId="62">#REF!</definedName>
    <definedName name="lastgh" localSheetId="63">#REF!</definedName>
    <definedName name="lastgh" localSheetId="64">#REF!</definedName>
    <definedName name="lastgh" localSheetId="65">#REF!</definedName>
    <definedName name="lastgh" localSheetId="66">#REF!</definedName>
    <definedName name="lastgh" localSheetId="67">#REF!</definedName>
    <definedName name="lastgh" localSheetId="68">#REF!</definedName>
    <definedName name="lastgh" localSheetId="69">#REF!</definedName>
    <definedName name="lastgh" localSheetId="70">#REF!</definedName>
    <definedName name="lastgh" localSheetId="71">#REF!</definedName>
    <definedName name="lastgh" localSheetId="72">#REF!</definedName>
    <definedName name="lastgh" localSheetId="73">#REF!</definedName>
    <definedName name="lastgh" localSheetId="74">#REF!</definedName>
    <definedName name="lastgh" localSheetId="75">#REF!</definedName>
    <definedName name="lastgh" localSheetId="76">#REF!</definedName>
    <definedName name="lastgh" localSheetId="77">#REF!</definedName>
    <definedName name="lastgh" localSheetId="78">#REF!</definedName>
    <definedName name="lastgh" localSheetId="79">#REF!</definedName>
    <definedName name="lastgh" localSheetId="9">#REF!</definedName>
    <definedName name="lastgh" localSheetId="80">#REF!</definedName>
    <definedName name="lastgh" localSheetId="81">#REF!</definedName>
    <definedName name="lastgh" localSheetId="82">#REF!</definedName>
    <definedName name="lastgh" localSheetId="83">#REF!</definedName>
    <definedName name="lastgh" localSheetId="84">#REF!</definedName>
    <definedName name="lastgh" localSheetId="85">#REF!</definedName>
    <definedName name="lastgh" localSheetId="86">#REF!</definedName>
    <definedName name="lastgh" localSheetId="87">#REF!</definedName>
    <definedName name="lastgh" localSheetId="88">#REF!</definedName>
    <definedName name="lastgh" localSheetId="89">#REF!</definedName>
    <definedName name="lastgh" localSheetId="90">#REF!</definedName>
    <definedName name="lastgh" localSheetId="91">#REF!</definedName>
    <definedName name="lastgh" localSheetId="92">#REF!</definedName>
    <definedName name="lastgh" localSheetId="93">#REF!</definedName>
    <definedName name="lastgh" localSheetId="94">#REF!</definedName>
    <definedName name="lastgh" localSheetId="95">#REF!</definedName>
    <definedName name="lastgh" localSheetId="96">#REF!</definedName>
    <definedName name="lastgh" localSheetId="97">#REF!</definedName>
    <definedName name="lastgh" localSheetId="98">#REF!</definedName>
    <definedName name="lastgh" localSheetId="99">#REF!</definedName>
    <definedName name="lastgh" localSheetId="11">#REF!</definedName>
    <definedName name="lastgh" localSheetId="100">#REF!</definedName>
    <definedName name="lastgh" localSheetId="101">#REF!</definedName>
    <definedName name="lastgh" localSheetId="102">#REF!</definedName>
    <definedName name="lastgh" localSheetId="103">#REF!</definedName>
    <definedName name="lastgh" localSheetId="104">#REF!</definedName>
    <definedName name="lastgh" localSheetId="105">#REF!</definedName>
    <definedName name="lastgh" localSheetId="106">#REF!</definedName>
    <definedName name="lastgh" localSheetId="107">#REF!</definedName>
    <definedName name="lastgh" localSheetId="108">#REF!</definedName>
    <definedName name="lastgh" localSheetId="109">#REF!</definedName>
    <definedName name="lastgh" localSheetId="110">#REF!</definedName>
    <definedName name="lastgh" localSheetId="111">#REF!</definedName>
    <definedName name="lastgh" localSheetId="112">#REF!</definedName>
    <definedName name="lastgh" localSheetId="113">#REF!</definedName>
    <definedName name="lastgh" localSheetId="114">#REF!</definedName>
    <definedName name="lastgh" localSheetId="115">#REF!</definedName>
    <definedName name="lastgh" localSheetId="116">#REF!</definedName>
    <definedName name="lastgh" localSheetId="117">#REF!</definedName>
    <definedName name="lastgh" localSheetId="118">#REF!</definedName>
    <definedName name="lastgh" localSheetId="119">#REF!</definedName>
    <definedName name="lastgh" localSheetId="13">#REF!</definedName>
    <definedName name="lastgh" localSheetId="120">#REF!</definedName>
    <definedName name="lastgh" localSheetId="121">#REF!</definedName>
    <definedName name="lastgh" localSheetId="122">#REF!</definedName>
    <definedName name="lastgh" localSheetId="123">#REF!</definedName>
    <definedName name="lastgh" localSheetId="124">#REF!</definedName>
    <definedName name="lastgh" localSheetId="125">#REF!</definedName>
    <definedName name="lastgh" localSheetId="126">#REF!</definedName>
    <definedName name="lastgh" localSheetId="127">#REF!</definedName>
    <definedName name="lastgh" localSheetId="128">#REF!</definedName>
    <definedName name="lastgh" localSheetId="129">#REF!</definedName>
    <definedName name="lastgh" localSheetId="130">#REF!</definedName>
    <definedName name="lastgh" localSheetId="131">#REF!</definedName>
    <definedName name="lastgh" localSheetId="132">#REF!</definedName>
    <definedName name="lastgh" localSheetId="133">#REF!</definedName>
    <definedName name="lastgh" localSheetId="134">#REF!</definedName>
    <definedName name="lastgh" localSheetId="135">#REF!</definedName>
    <definedName name="lastgh" localSheetId="136">#REF!</definedName>
    <definedName name="lastgh" localSheetId="137">#REF!</definedName>
    <definedName name="lastgh" localSheetId="138">#REF!</definedName>
    <definedName name="lastgh" localSheetId="139">#REF!</definedName>
    <definedName name="lastgh" localSheetId="15">#REF!</definedName>
    <definedName name="lastgh" localSheetId="140">#REF!</definedName>
    <definedName name="lastgh" localSheetId="141">#REF!</definedName>
    <definedName name="lastgh" localSheetId="142">#REF!</definedName>
    <definedName name="lastgh" localSheetId="143">#REF!</definedName>
    <definedName name="lastgh" localSheetId="144">#REF!</definedName>
    <definedName name="lastgh" localSheetId="145">#REF!</definedName>
    <definedName name="lastgh" localSheetId="146">#REF!</definedName>
    <definedName name="lastgh" localSheetId="147">#REF!</definedName>
    <definedName name="lastgh" localSheetId="148">#REF!</definedName>
    <definedName name="lastgh" localSheetId="149">#REF!</definedName>
    <definedName name="lastgh" localSheetId="150">#REF!</definedName>
    <definedName name="lastgh" localSheetId="151">#REF!</definedName>
    <definedName name="lastgh" localSheetId="152">#REF!</definedName>
    <definedName name="lastgh" localSheetId="153">#REF!</definedName>
    <definedName name="lastgh" localSheetId="154">#REF!</definedName>
    <definedName name="lastgh" localSheetId="155">#REF!</definedName>
    <definedName name="lastgh" localSheetId="156">#REF!</definedName>
    <definedName name="lastgh" localSheetId="157">#REF!</definedName>
    <definedName name="lastgh" localSheetId="158">#REF!</definedName>
    <definedName name="lastgh" localSheetId="159">#REF!</definedName>
    <definedName name="lastgh" localSheetId="160">#REF!</definedName>
    <definedName name="lastgh" localSheetId="161">#REF!</definedName>
    <definedName name="lastgh" localSheetId="162">#REF!</definedName>
    <definedName name="lastgh" localSheetId="163">#REF!</definedName>
    <definedName name="lastgh" localSheetId="164">#REF!</definedName>
    <definedName name="lastgh" localSheetId="165">#REF!</definedName>
    <definedName name="lastgh" localSheetId="166">#REF!</definedName>
    <definedName name="lastgh" localSheetId="167">#REF!</definedName>
    <definedName name="lastgh" localSheetId="168">#REF!</definedName>
    <definedName name="lastgh" localSheetId="169">#REF!</definedName>
    <definedName name="lastgh" localSheetId="170">#REF!</definedName>
    <definedName name="lastgh" localSheetId="171">#REF!</definedName>
    <definedName name="lastgh" localSheetId="172">#REF!</definedName>
    <definedName name="lastgh" localSheetId="173">#REF!</definedName>
    <definedName name="lastgh" localSheetId="174">#REF!</definedName>
    <definedName name="lastgh" localSheetId="175">#REF!</definedName>
    <definedName name="lastgh" localSheetId="176">#REF!</definedName>
    <definedName name="lastgh" localSheetId="177">#REF!</definedName>
    <definedName name="lastgh" localSheetId="178">#REF!</definedName>
    <definedName name="lastgh" localSheetId="179">#REF!</definedName>
    <definedName name="lastgh" localSheetId="19">#REF!</definedName>
    <definedName name="lastgh" localSheetId="180">#REF!</definedName>
    <definedName name="lastgh" localSheetId="181">#REF!</definedName>
    <definedName name="lastgh" localSheetId="182">#REF!</definedName>
    <definedName name="lastgh" localSheetId="183">#REF!</definedName>
    <definedName name="lastgh" localSheetId="184">#REF!</definedName>
    <definedName name="lastgh" localSheetId="185">#REF!</definedName>
    <definedName name="lastgh" localSheetId="186">#REF!</definedName>
    <definedName name="lastgh" localSheetId="187">#REF!</definedName>
    <definedName name="lastgh" localSheetId="188">#REF!</definedName>
    <definedName name="lastgh" localSheetId="189">#REF!</definedName>
    <definedName name="lastgh" localSheetId="190">#REF!</definedName>
    <definedName name="lastgh" localSheetId="191">#REF!</definedName>
    <definedName name="lastgh" localSheetId="192">#REF!</definedName>
    <definedName name="lastgh" localSheetId="193">#REF!</definedName>
    <definedName name="lastgh" localSheetId="194">#REF!</definedName>
    <definedName name="lastgh" localSheetId="195">#REF!</definedName>
    <definedName name="lastgh" localSheetId="196">#REF!</definedName>
    <definedName name="lastgh" localSheetId="197">#REF!</definedName>
    <definedName name="lastgh" localSheetId="198">#REF!</definedName>
    <definedName name="lastgh" localSheetId="199">#REF!</definedName>
    <definedName name="lastgh">#REF!</definedName>
    <definedName name="lastp" localSheetId="3">#REF!</definedName>
    <definedName name="lastp" localSheetId="21">#REF!</definedName>
    <definedName name="lastp" localSheetId="200">#REF!</definedName>
    <definedName name="lastp" localSheetId="201">#REF!</definedName>
    <definedName name="lastp" localSheetId="202">#REF!</definedName>
    <definedName name="lastp" localSheetId="203">#REF!</definedName>
    <definedName name="lastp" localSheetId="204">#REF!</definedName>
    <definedName name="lastp" localSheetId="205">#REF!</definedName>
    <definedName name="lastp" localSheetId="206">#REF!</definedName>
    <definedName name="lastp" localSheetId="207">#REF!</definedName>
    <definedName name="lastp" localSheetId="208">#REF!</definedName>
    <definedName name="lastp" localSheetId="209">#REF!</definedName>
    <definedName name="lastp" localSheetId="210">#REF!</definedName>
    <definedName name="lastp" localSheetId="211">#REF!</definedName>
    <definedName name="lastp" localSheetId="212">#REF!</definedName>
    <definedName name="lastp" localSheetId="213">#REF!</definedName>
    <definedName name="lastp" localSheetId="214">#REF!</definedName>
    <definedName name="lastp" localSheetId="215">#REF!</definedName>
    <definedName name="lastp" localSheetId="216">#REF!</definedName>
    <definedName name="lastp" localSheetId="217">#REF!</definedName>
    <definedName name="lastp" localSheetId="218">#REF!</definedName>
    <definedName name="lastp" localSheetId="219">#REF!</definedName>
    <definedName name="lastp" localSheetId="23">#REF!</definedName>
    <definedName name="lastp" localSheetId="220">#REF!</definedName>
    <definedName name="lastp" localSheetId="221">#REF!</definedName>
    <definedName name="lastp" localSheetId="222">#REF!</definedName>
    <definedName name="lastp" localSheetId="223">#REF!</definedName>
    <definedName name="lastp" localSheetId="224">#REF!</definedName>
    <definedName name="lastp" localSheetId="225">#REF!</definedName>
    <definedName name="lastp" localSheetId="226">#REF!</definedName>
    <definedName name="lastp" localSheetId="227">#REF!</definedName>
    <definedName name="lastp" localSheetId="228">#REF!</definedName>
    <definedName name="lastp" localSheetId="229">#REF!</definedName>
    <definedName name="lastp" localSheetId="230">#REF!</definedName>
    <definedName name="lastp" localSheetId="231">#REF!</definedName>
    <definedName name="lastp" localSheetId="232">#REF!</definedName>
    <definedName name="lastp" localSheetId="233">#REF!</definedName>
    <definedName name="lastp" localSheetId="234">#REF!</definedName>
    <definedName name="lastp" localSheetId="235">#REF!</definedName>
    <definedName name="lastp" localSheetId="236">#REF!</definedName>
    <definedName name="lastp" localSheetId="237">#REF!</definedName>
    <definedName name="lastp" localSheetId="238">#REF!</definedName>
    <definedName name="lastp" localSheetId="239">#REF!</definedName>
    <definedName name="lastp" localSheetId="25">#REF!</definedName>
    <definedName name="lastp" localSheetId="240">#REF!</definedName>
    <definedName name="lastp" localSheetId="241">#REF!</definedName>
    <definedName name="lastp" localSheetId="242">#REF!</definedName>
    <definedName name="lastp" localSheetId="243">#REF!</definedName>
    <definedName name="lastp" localSheetId="244">#REF!</definedName>
    <definedName name="lastp" localSheetId="245">#REF!</definedName>
    <definedName name="lastp" localSheetId="246">#REF!</definedName>
    <definedName name="lastp" localSheetId="247">#REF!</definedName>
    <definedName name="lastp" localSheetId="248">#REF!</definedName>
    <definedName name="lastp" localSheetId="249">#REF!</definedName>
    <definedName name="lastp" localSheetId="250">#REF!</definedName>
    <definedName name="lastp" localSheetId="251">#REF!</definedName>
    <definedName name="lastp" localSheetId="252">#REF!</definedName>
    <definedName name="lastp" localSheetId="253">#REF!</definedName>
    <definedName name="lastp" localSheetId="27">#REF!</definedName>
    <definedName name="lastp" localSheetId="29">#REF!</definedName>
    <definedName name="lastp" localSheetId="31">#REF!</definedName>
    <definedName name="lastp" localSheetId="33">#REF!</definedName>
    <definedName name="lastp" localSheetId="35">#REF!</definedName>
    <definedName name="lastp" localSheetId="37">#REF!</definedName>
    <definedName name="lastp" localSheetId="39">#REF!</definedName>
    <definedName name="lastp" localSheetId="5">#REF!</definedName>
    <definedName name="lastp" localSheetId="41">#REF!</definedName>
    <definedName name="lastp" localSheetId="42">#REF!</definedName>
    <definedName name="lastp" localSheetId="43">#REF!</definedName>
    <definedName name="lastp" localSheetId="44">#REF!</definedName>
    <definedName name="lastp" localSheetId="45">#REF!</definedName>
    <definedName name="lastp" localSheetId="46">#REF!</definedName>
    <definedName name="lastp" localSheetId="47">#REF!</definedName>
    <definedName name="lastp" localSheetId="48">#REF!</definedName>
    <definedName name="lastp" localSheetId="49">#REF!</definedName>
    <definedName name="lastp" localSheetId="50">#REF!</definedName>
    <definedName name="lastp" localSheetId="51">#REF!</definedName>
    <definedName name="lastp" localSheetId="52">#REF!</definedName>
    <definedName name="lastp" localSheetId="53">#REF!</definedName>
    <definedName name="lastp" localSheetId="54">#REF!</definedName>
    <definedName name="lastp" localSheetId="55">#REF!</definedName>
    <definedName name="lastp" localSheetId="56">#REF!</definedName>
    <definedName name="lastp" localSheetId="57">#REF!</definedName>
    <definedName name="lastp" localSheetId="58">#REF!</definedName>
    <definedName name="lastp" localSheetId="59">#REF!</definedName>
    <definedName name="lastp" localSheetId="7">#REF!</definedName>
    <definedName name="lastp" localSheetId="60">#REF!</definedName>
    <definedName name="lastp" localSheetId="61">#REF!</definedName>
    <definedName name="lastp" localSheetId="62">#REF!</definedName>
    <definedName name="lastp" localSheetId="63">#REF!</definedName>
    <definedName name="lastp" localSheetId="64">#REF!</definedName>
    <definedName name="lastp" localSheetId="65">#REF!</definedName>
    <definedName name="lastp" localSheetId="66">#REF!</definedName>
    <definedName name="lastp" localSheetId="67">#REF!</definedName>
    <definedName name="lastp" localSheetId="68">#REF!</definedName>
    <definedName name="lastp" localSheetId="69">#REF!</definedName>
    <definedName name="lastp" localSheetId="70">#REF!</definedName>
    <definedName name="lastp" localSheetId="71">#REF!</definedName>
    <definedName name="lastp" localSheetId="72">#REF!</definedName>
    <definedName name="lastp" localSheetId="73">#REF!</definedName>
    <definedName name="lastp" localSheetId="74">#REF!</definedName>
    <definedName name="lastp" localSheetId="75">#REF!</definedName>
    <definedName name="lastp" localSheetId="76">#REF!</definedName>
    <definedName name="lastp" localSheetId="77">#REF!</definedName>
    <definedName name="lastp" localSheetId="78">#REF!</definedName>
    <definedName name="lastp" localSheetId="79">#REF!</definedName>
    <definedName name="lastp" localSheetId="9">#REF!</definedName>
    <definedName name="lastp" localSheetId="80">#REF!</definedName>
    <definedName name="lastp" localSheetId="81">#REF!</definedName>
    <definedName name="lastp" localSheetId="82">#REF!</definedName>
    <definedName name="lastp" localSheetId="83">#REF!</definedName>
    <definedName name="lastp" localSheetId="84">#REF!</definedName>
    <definedName name="lastp" localSheetId="85">#REF!</definedName>
    <definedName name="lastp" localSheetId="86">#REF!</definedName>
    <definedName name="lastp" localSheetId="87">#REF!</definedName>
    <definedName name="lastp" localSheetId="88">#REF!</definedName>
    <definedName name="lastp" localSheetId="89">#REF!</definedName>
    <definedName name="lastp" localSheetId="90">#REF!</definedName>
    <definedName name="lastp" localSheetId="91">#REF!</definedName>
    <definedName name="lastp" localSheetId="92">#REF!</definedName>
    <definedName name="lastp" localSheetId="93">#REF!</definedName>
    <definedName name="lastp" localSheetId="94">#REF!</definedName>
    <definedName name="lastp" localSheetId="95">#REF!</definedName>
    <definedName name="lastp" localSheetId="96">#REF!</definedName>
    <definedName name="lastp" localSheetId="97">#REF!</definedName>
    <definedName name="lastp" localSheetId="98">#REF!</definedName>
    <definedName name="lastp" localSheetId="99">#REF!</definedName>
    <definedName name="lastp" localSheetId="11">#REF!</definedName>
    <definedName name="lastp" localSheetId="100">#REF!</definedName>
    <definedName name="lastp" localSheetId="101">#REF!</definedName>
    <definedName name="lastp" localSheetId="102">#REF!</definedName>
    <definedName name="lastp" localSheetId="103">#REF!</definedName>
    <definedName name="lastp" localSheetId="104">#REF!</definedName>
    <definedName name="lastp" localSheetId="105">#REF!</definedName>
    <definedName name="lastp" localSheetId="106">#REF!</definedName>
    <definedName name="lastp" localSheetId="107">#REF!</definedName>
    <definedName name="lastp" localSheetId="108">#REF!</definedName>
    <definedName name="lastp" localSheetId="109">#REF!</definedName>
    <definedName name="lastp" localSheetId="110">#REF!</definedName>
    <definedName name="lastp" localSheetId="111">#REF!</definedName>
    <definedName name="lastp" localSheetId="112">#REF!</definedName>
    <definedName name="lastp" localSheetId="113">#REF!</definedName>
    <definedName name="lastp" localSheetId="114">#REF!</definedName>
    <definedName name="lastp" localSheetId="115">#REF!</definedName>
    <definedName name="lastp" localSheetId="116">#REF!</definedName>
    <definedName name="lastp" localSheetId="117">#REF!</definedName>
    <definedName name="lastp" localSheetId="118">#REF!</definedName>
    <definedName name="lastp" localSheetId="119">#REF!</definedName>
    <definedName name="lastp" localSheetId="13">#REF!</definedName>
    <definedName name="lastp" localSheetId="120">#REF!</definedName>
    <definedName name="lastp" localSheetId="121">#REF!</definedName>
    <definedName name="lastp" localSheetId="122">#REF!</definedName>
    <definedName name="lastp" localSheetId="123">#REF!</definedName>
    <definedName name="lastp" localSheetId="124">#REF!</definedName>
    <definedName name="lastp" localSheetId="125">#REF!</definedName>
    <definedName name="lastp" localSheetId="126">#REF!</definedName>
    <definedName name="lastp" localSheetId="127">#REF!</definedName>
    <definedName name="lastp" localSheetId="128">#REF!</definedName>
    <definedName name="lastp" localSheetId="129">#REF!</definedName>
    <definedName name="lastp" localSheetId="130">#REF!</definedName>
    <definedName name="lastp" localSheetId="131">#REF!</definedName>
    <definedName name="lastp" localSheetId="132">#REF!</definedName>
    <definedName name="lastp" localSheetId="133">#REF!</definedName>
    <definedName name="lastp" localSheetId="134">#REF!</definedName>
    <definedName name="lastp" localSheetId="135">#REF!</definedName>
    <definedName name="lastp" localSheetId="136">#REF!</definedName>
    <definedName name="lastp" localSheetId="137">#REF!</definedName>
    <definedName name="lastp" localSheetId="138">#REF!</definedName>
    <definedName name="lastp" localSheetId="139">#REF!</definedName>
    <definedName name="lastp" localSheetId="15">#REF!</definedName>
    <definedName name="lastp" localSheetId="140">#REF!</definedName>
    <definedName name="lastp" localSheetId="141">#REF!</definedName>
    <definedName name="lastp" localSheetId="142">#REF!</definedName>
    <definedName name="lastp" localSheetId="143">#REF!</definedName>
    <definedName name="lastp" localSheetId="144">#REF!</definedName>
    <definedName name="lastp" localSheetId="145">#REF!</definedName>
    <definedName name="lastp" localSheetId="146">#REF!</definedName>
    <definedName name="lastp" localSheetId="147">#REF!</definedName>
    <definedName name="lastp" localSheetId="148">#REF!</definedName>
    <definedName name="lastp" localSheetId="149">#REF!</definedName>
    <definedName name="lastp" localSheetId="150">#REF!</definedName>
    <definedName name="lastp" localSheetId="151">#REF!</definedName>
    <definedName name="lastp" localSheetId="152">#REF!</definedName>
    <definedName name="lastp" localSheetId="153">#REF!</definedName>
    <definedName name="lastp" localSheetId="154">#REF!</definedName>
    <definedName name="lastp" localSheetId="155">#REF!</definedName>
    <definedName name="lastp" localSheetId="156">#REF!</definedName>
    <definedName name="lastp" localSheetId="157">#REF!</definedName>
    <definedName name="lastp" localSheetId="158">#REF!</definedName>
    <definedName name="lastp" localSheetId="159">#REF!</definedName>
    <definedName name="lastp" localSheetId="160">#REF!</definedName>
    <definedName name="lastp" localSheetId="161">#REF!</definedName>
    <definedName name="lastp" localSheetId="162">#REF!</definedName>
    <definedName name="lastp" localSheetId="163">#REF!</definedName>
    <definedName name="lastp" localSheetId="164">#REF!</definedName>
    <definedName name="lastp" localSheetId="165">#REF!</definedName>
    <definedName name="lastp" localSheetId="166">#REF!</definedName>
    <definedName name="lastp" localSheetId="167">#REF!</definedName>
    <definedName name="lastp" localSheetId="168">#REF!</definedName>
    <definedName name="lastp" localSheetId="169">#REF!</definedName>
    <definedName name="lastp" localSheetId="170">#REF!</definedName>
    <definedName name="lastp" localSheetId="171">#REF!</definedName>
    <definedName name="lastp" localSheetId="172">#REF!</definedName>
    <definedName name="lastp" localSheetId="173">#REF!</definedName>
    <definedName name="lastp" localSheetId="174">#REF!</definedName>
    <definedName name="lastp" localSheetId="175">#REF!</definedName>
    <definedName name="lastp" localSheetId="176">#REF!</definedName>
    <definedName name="lastp" localSheetId="177">#REF!</definedName>
    <definedName name="lastp" localSheetId="178">#REF!</definedName>
    <definedName name="lastp" localSheetId="179">#REF!</definedName>
    <definedName name="lastp" localSheetId="19">#REF!</definedName>
    <definedName name="lastp" localSheetId="180">#REF!</definedName>
    <definedName name="lastp" localSheetId="181">#REF!</definedName>
    <definedName name="lastp" localSheetId="182">#REF!</definedName>
    <definedName name="lastp" localSheetId="183">#REF!</definedName>
    <definedName name="lastp" localSheetId="184">#REF!</definedName>
    <definedName name="lastp" localSheetId="185">#REF!</definedName>
    <definedName name="lastp" localSheetId="186">#REF!</definedName>
    <definedName name="lastp" localSheetId="187">#REF!</definedName>
    <definedName name="lastp" localSheetId="188">#REF!</definedName>
    <definedName name="lastp" localSheetId="189">#REF!</definedName>
    <definedName name="lastp" localSheetId="190">#REF!</definedName>
    <definedName name="lastp" localSheetId="191">#REF!</definedName>
    <definedName name="lastp" localSheetId="192">#REF!</definedName>
    <definedName name="lastp" localSheetId="193">#REF!</definedName>
    <definedName name="lastp" localSheetId="194">#REF!</definedName>
    <definedName name="lastp" localSheetId="195">#REF!</definedName>
    <definedName name="lastp" localSheetId="196">#REF!</definedName>
    <definedName name="lastp" localSheetId="197">#REF!</definedName>
    <definedName name="lastp" localSheetId="198">#REF!</definedName>
    <definedName name="lastp" localSheetId="199">#REF!</definedName>
    <definedName name="lastp">#REF!</definedName>
    <definedName name="lastq" localSheetId="3">#REF!</definedName>
    <definedName name="lastq" localSheetId="21">#REF!</definedName>
    <definedName name="lastq" localSheetId="200">#REF!</definedName>
    <definedName name="lastq" localSheetId="201">#REF!</definedName>
    <definedName name="lastq" localSheetId="202">#REF!</definedName>
    <definedName name="lastq" localSheetId="203">#REF!</definedName>
    <definedName name="lastq" localSheetId="204">#REF!</definedName>
    <definedName name="lastq" localSheetId="205">#REF!</definedName>
    <definedName name="lastq" localSheetId="206">#REF!</definedName>
    <definedName name="lastq" localSheetId="207">#REF!</definedName>
    <definedName name="lastq" localSheetId="208">#REF!</definedName>
    <definedName name="lastq" localSheetId="209">#REF!</definedName>
    <definedName name="lastq" localSheetId="210">#REF!</definedName>
    <definedName name="lastq" localSheetId="211">#REF!</definedName>
    <definedName name="lastq" localSheetId="212">#REF!</definedName>
    <definedName name="lastq" localSheetId="213">#REF!</definedName>
    <definedName name="lastq" localSheetId="214">#REF!</definedName>
    <definedName name="lastq" localSheetId="215">#REF!</definedName>
    <definedName name="lastq" localSheetId="216">#REF!</definedName>
    <definedName name="lastq" localSheetId="217">#REF!</definedName>
    <definedName name="lastq" localSheetId="218">#REF!</definedName>
    <definedName name="lastq" localSheetId="219">#REF!</definedName>
    <definedName name="lastq" localSheetId="23">#REF!</definedName>
    <definedName name="lastq" localSheetId="220">#REF!</definedName>
    <definedName name="lastq" localSheetId="221">#REF!</definedName>
    <definedName name="lastq" localSheetId="222">#REF!</definedName>
    <definedName name="lastq" localSheetId="223">#REF!</definedName>
    <definedName name="lastq" localSheetId="224">#REF!</definedName>
    <definedName name="lastq" localSheetId="225">#REF!</definedName>
    <definedName name="lastq" localSheetId="226">#REF!</definedName>
    <definedName name="lastq" localSheetId="227">#REF!</definedName>
    <definedName name="lastq" localSheetId="228">#REF!</definedName>
    <definedName name="lastq" localSheetId="229">#REF!</definedName>
    <definedName name="lastq" localSheetId="230">#REF!</definedName>
    <definedName name="lastq" localSheetId="231">#REF!</definedName>
    <definedName name="lastq" localSheetId="232">#REF!</definedName>
    <definedName name="lastq" localSheetId="233">#REF!</definedName>
    <definedName name="lastq" localSheetId="234">#REF!</definedName>
    <definedName name="lastq" localSheetId="235">#REF!</definedName>
    <definedName name="lastq" localSheetId="236">#REF!</definedName>
    <definedName name="lastq" localSheetId="237">#REF!</definedName>
    <definedName name="lastq" localSheetId="238">#REF!</definedName>
    <definedName name="lastq" localSheetId="239">#REF!</definedName>
    <definedName name="lastq" localSheetId="25">#REF!</definedName>
    <definedName name="lastq" localSheetId="240">#REF!</definedName>
    <definedName name="lastq" localSheetId="241">#REF!</definedName>
    <definedName name="lastq" localSheetId="242">#REF!</definedName>
    <definedName name="lastq" localSheetId="243">#REF!</definedName>
    <definedName name="lastq" localSheetId="244">#REF!</definedName>
    <definedName name="lastq" localSheetId="245">#REF!</definedName>
    <definedName name="lastq" localSheetId="246">#REF!</definedName>
    <definedName name="lastq" localSheetId="247">#REF!</definedName>
    <definedName name="lastq" localSheetId="248">#REF!</definedName>
    <definedName name="lastq" localSheetId="249">#REF!</definedName>
    <definedName name="lastq" localSheetId="250">#REF!</definedName>
    <definedName name="lastq" localSheetId="251">#REF!</definedName>
    <definedName name="lastq" localSheetId="252">#REF!</definedName>
    <definedName name="lastq" localSheetId="253">#REF!</definedName>
    <definedName name="lastq" localSheetId="27">#REF!</definedName>
    <definedName name="lastq" localSheetId="29">#REF!</definedName>
    <definedName name="lastq" localSheetId="31">#REF!</definedName>
    <definedName name="lastq" localSheetId="33">#REF!</definedName>
    <definedName name="lastq" localSheetId="35">#REF!</definedName>
    <definedName name="lastq" localSheetId="37">#REF!</definedName>
    <definedName name="lastq" localSheetId="39">#REF!</definedName>
    <definedName name="lastq" localSheetId="5">#REF!</definedName>
    <definedName name="lastq" localSheetId="41">#REF!</definedName>
    <definedName name="lastq" localSheetId="42">#REF!</definedName>
    <definedName name="lastq" localSheetId="43">#REF!</definedName>
    <definedName name="lastq" localSheetId="44">#REF!</definedName>
    <definedName name="lastq" localSheetId="45">#REF!</definedName>
    <definedName name="lastq" localSheetId="46">#REF!</definedName>
    <definedName name="lastq" localSheetId="47">#REF!</definedName>
    <definedName name="lastq" localSheetId="48">#REF!</definedName>
    <definedName name="lastq" localSheetId="49">#REF!</definedName>
    <definedName name="lastq" localSheetId="50">#REF!</definedName>
    <definedName name="lastq" localSheetId="51">#REF!</definedName>
    <definedName name="lastq" localSheetId="52">#REF!</definedName>
    <definedName name="lastq" localSheetId="53">#REF!</definedName>
    <definedName name="lastq" localSheetId="54">#REF!</definedName>
    <definedName name="lastq" localSheetId="55">#REF!</definedName>
    <definedName name="lastq" localSheetId="56">#REF!</definedName>
    <definedName name="lastq" localSheetId="57">#REF!</definedName>
    <definedName name="lastq" localSheetId="58">#REF!</definedName>
    <definedName name="lastq" localSheetId="59">#REF!</definedName>
    <definedName name="lastq" localSheetId="7">#REF!</definedName>
    <definedName name="lastq" localSheetId="60">#REF!</definedName>
    <definedName name="lastq" localSheetId="61">#REF!</definedName>
    <definedName name="lastq" localSheetId="62">#REF!</definedName>
    <definedName name="lastq" localSheetId="63">#REF!</definedName>
    <definedName name="lastq" localSheetId="64">#REF!</definedName>
    <definedName name="lastq" localSheetId="65">#REF!</definedName>
    <definedName name="lastq" localSheetId="66">#REF!</definedName>
    <definedName name="lastq" localSheetId="67">#REF!</definedName>
    <definedName name="lastq" localSheetId="68">#REF!</definedName>
    <definedName name="lastq" localSheetId="69">#REF!</definedName>
    <definedName name="lastq" localSheetId="70">#REF!</definedName>
    <definedName name="lastq" localSheetId="71">#REF!</definedName>
    <definedName name="lastq" localSheetId="72">#REF!</definedName>
    <definedName name="lastq" localSheetId="73">#REF!</definedName>
    <definedName name="lastq" localSheetId="74">#REF!</definedName>
    <definedName name="lastq" localSheetId="75">#REF!</definedName>
    <definedName name="lastq" localSheetId="76">#REF!</definedName>
    <definedName name="lastq" localSheetId="77">#REF!</definedName>
    <definedName name="lastq" localSheetId="78">#REF!</definedName>
    <definedName name="lastq" localSheetId="79">#REF!</definedName>
    <definedName name="lastq" localSheetId="9">#REF!</definedName>
    <definedName name="lastq" localSheetId="80">#REF!</definedName>
    <definedName name="lastq" localSheetId="81">#REF!</definedName>
    <definedName name="lastq" localSheetId="82">#REF!</definedName>
    <definedName name="lastq" localSheetId="83">#REF!</definedName>
    <definedName name="lastq" localSheetId="84">#REF!</definedName>
    <definedName name="lastq" localSheetId="85">#REF!</definedName>
    <definedName name="lastq" localSheetId="86">#REF!</definedName>
    <definedName name="lastq" localSheetId="87">#REF!</definedName>
    <definedName name="lastq" localSheetId="88">#REF!</definedName>
    <definedName name="lastq" localSheetId="89">#REF!</definedName>
    <definedName name="lastq" localSheetId="90">#REF!</definedName>
    <definedName name="lastq" localSheetId="91">#REF!</definedName>
    <definedName name="lastq" localSheetId="92">#REF!</definedName>
    <definedName name="lastq" localSheetId="93">#REF!</definedName>
    <definedName name="lastq" localSheetId="94">#REF!</definedName>
    <definedName name="lastq" localSheetId="95">#REF!</definedName>
    <definedName name="lastq" localSheetId="96">#REF!</definedName>
    <definedName name="lastq" localSheetId="97">#REF!</definedName>
    <definedName name="lastq" localSheetId="98">#REF!</definedName>
    <definedName name="lastq" localSheetId="99">#REF!</definedName>
    <definedName name="lastq" localSheetId="11">#REF!</definedName>
    <definedName name="lastq" localSheetId="100">#REF!</definedName>
    <definedName name="lastq" localSheetId="101">#REF!</definedName>
    <definedName name="lastq" localSheetId="102">#REF!</definedName>
    <definedName name="lastq" localSheetId="103">#REF!</definedName>
    <definedName name="lastq" localSheetId="104">#REF!</definedName>
    <definedName name="lastq" localSheetId="105">#REF!</definedName>
    <definedName name="lastq" localSheetId="106">#REF!</definedName>
    <definedName name="lastq" localSheetId="107">#REF!</definedName>
    <definedName name="lastq" localSheetId="108">#REF!</definedName>
    <definedName name="lastq" localSheetId="109">#REF!</definedName>
    <definedName name="lastq" localSheetId="110">#REF!</definedName>
    <definedName name="lastq" localSheetId="111">#REF!</definedName>
    <definedName name="lastq" localSheetId="112">#REF!</definedName>
    <definedName name="lastq" localSheetId="113">#REF!</definedName>
    <definedName name="lastq" localSheetId="114">#REF!</definedName>
    <definedName name="lastq" localSheetId="115">#REF!</definedName>
    <definedName name="lastq" localSheetId="116">#REF!</definedName>
    <definedName name="lastq" localSheetId="117">#REF!</definedName>
    <definedName name="lastq" localSheetId="118">#REF!</definedName>
    <definedName name="lastq" localSheetId="119">#REF!</definedName>
    <definedName name="lastq" localSheetId="13">#REF!</definedName>
    <definedName name="lastq" localSheetId="120">#REF!</definedName>
    <definedName name="lastq" localSheetId="121">#REF!</definedName>
    <definedName name="lastq" localSheetId="122">#REF!</definedName>
    <definedName name="lastq" localSheetId="123">#REF!</definedName>
    <definedName name="lastq" localSheetId="124">#REF!</definedName>
    <definedName name="lastq" localSheetId="125">#REF!</definedName>
    <definedName name="lastq" localSheetId="126">#REF!</definedName>
    <definedName name="lastq" localSheetId="127">#REF!</definedName>
    <definedName name="lastq" localSheetId="128">#REF!</definedName>
    <definedName name="lastq" localSheetId="129">#REF!</definedName>
    <definedName name="lastq" localSheetId="130">#REF!</definedName>
    <definedName name="lastq" localSheetId="131">#REF!</definedName>
    <definedName name="lastq" localSheetId="132">#REF!</definedName>
    <definedName name="lastq" localSheetId="133">#REF!</definedName>
    <definedName name="lastq" localSheetId="134">#REF!</definedName>
    <definedName name="lastq" localSheetId="135">#REF!</definedName>
    <definedName name="lastq" localSheetId="136">#REF!</definedName>
    <definedName name="lastq" localSheetId="137">#REF!</definedName>
    <definedName name="lastq" localSheetId="138">#REF!</definedName>
    <definedName name="lastq" localSheetId="139">#REF!</definedName>
    <definedName name="lastq" localSheetId="15">#REF!</definedName>
    <definedName name="lastq" localSheetId="140">#REF!</definedName>
    <definedName name="lastq" localSheetId="141">#REF!</definedName>
    <definedName name="lastq" localSheetId="142">#REF!</definedName>
    <definedName name="lastq" localSheetId="143">#REF!</definedName>
    <definedName name="lastq" localSheetId="144">#REF!</definedName>
    <definedName name="lastq" localSheetId="145">#REF!</definedName>
    <definedName name="lastq" localSheetId="146">#REF!</definedName>
    <definedName name="lastq" localSheetId="147">#REF!</definedName>
    <definedName name="lastq" localSheetId="148">#REF!</definedName>
    <definedName name="lastq" localSheetId="149">#REF!</definedName>
    <definedName name="lastq" localSheetId="150">#REF!</definedName>
    <definedName name="lastq" localSheetId="151">#REF!</definedName>
    <definedName name="lastq" localSheetId="152">#REF!</definedName>
    <definedName name="lastq" localSheetId="153">#REF!</definedName>
    <definedName name="lastq" localSheetId="154">#REF!</definedName>
    <definedName name="lastq" localSheetId="155">#REF!</definedName>
    <definedName name="lastq" localSheetId="156">#REF!</definedName>
    <definedName name="lastq" localSheetId="157">#REF!</definedName>
    <definedName name="lastq" localSheetId="158">#REF!</definedName>
    <definedName name="lastq" localSheetId="159">#REF!</definedName>
    <definedName name="lastq" localSheetId="160">#REF!</definedName>
    <definedName name="lastq" localSheetId="161">#REF!</definedName>
    <definedName name="lastq" localSheetId="162">#REF!</definedName>
    <definedName name="lastq" localSheetId="163">#REF!</definedName>
    <definedName name="lastq" localSheetId="164">#REF!</definedName>
    <definedName name="lastq" localSheetId="165">#REF!</definedName>
    <definedName name="lastq" localSheetId="166">#REF!</definedName>
    <definedName name="lastq" localSheetId="167">#REF!</definedName>
    <definedName name="lastq" localSheetId="168">#REF!</definedName>
    <definedName name="lastq" localSheetId="169">#REF!</definedName>
    <definedName name="lastq" localSheetId="170">#REF!</definedName>
    <definedName name="lastq" localSheetId="171">#REF!</definedName>
    <definedName name="lastq" localSheetId="172">#REF!</definedName>
    <definedName name="lastq" localSheetId="173">#REF!</definedName>
    <definedName name="lastq" localSheetId="174">#REF!</definedName>
    <definedName name="lastq" localSheetId="175">#REF!</definedName>
    <definedName name="lastq" localSheetId="176">#REF!</definedName>
    <definedName name="lastq" localSheetId="177">#REF!</definedName>
    <definedName name="lastq" localSheetId="178">#REF!</definedName>
    <definedName name="lastq" localSheetId="179">#REF!</definedName>
    <definedName name="lastq" localSheetId="19">#REF!</definedName>
    <definedName name="lastq" localSheetId="180">#REF!</definedName>
    <definedName name="lastq" localSheetId="181">#REF!</definedName>
    <definedName name="lastq" localSheetId="182">#REF!</definedName>
    <definedName name="lastq" localSheetId="183">#REF!</definedName>
    <definedName name="lastq" localSheetId="184">#REF!</definedName>
    <definedName name="lastq" localSheetId="185">#REF!</definedName>
    <definedName name="lastq" localSheetId="186">#REF!</definedName>
    <definedName name="lastq" localSheetId="187">#REF!</definedName>
    <definedName name="lastq" localSheetId="188">#REF!</definedName>
    <definedName name="lastq" localSheetId="189">#REF!</definedName>
    <definedName name="lastq" localSheetId="190">#REF!</definedName>
    <definedName name="lastq" localSheetId="191">#REF!</definedName>
    <definedName name="lastq" localSheetId="192">#REF!</definedName>
    <definedName name="lastq" localSheetId="193">#REF!</definedName>
    <definedName name="lastq" localSheetId="194">#REF!</definedName>
    <definedName name="lastq" localSheetId="195">#REF!</definedName>
    <definedName name="lastq" localSheetId="196">#REF!</definedName>
    <definedName name="lastq" localSheetId="197">#REF!</definedName>
    <definedName name="lastq" localSheetId="198">#REF!</definedName>
    <definedName name="lastq" localSheetId="199">#REF!</definedName>
    <definedName name="lastq">#REF!</definedName>
    <definedName name="lastv" localSheetId="3">#REF!</definedName>
    <definedName name="lastv" localSheetId="21">#REF!</definedName>
    <definedName name="lastv" localSheetId="200">#REF!</definedName>
    <definedName name="lastv" localSheetId="201">#REF!</definedName>
    <definedName name="lastv" localSheetId="202">#REF!</definedName>
    <definedName name="lastv" localSheetId="203">#REF!</definedName>
    <definedName name="lastv" localSheetId="204">#REF!</definedName>
    <definedName name="lastv" localSheetId="205">#REF!</definedName>
    <definedName name="lastv" localSheetId="206">#REF!</definedName>
    <definedName name="lastv" localSheetId="207">#REF!</definedName>
    <definedName name="lastv" localSheetId="208">#REF!</definedName>
    <definedName name="lastv" localSheetId="209">#REF!</definedName>
    <definedName name="lastv" localSheetId="210">#REF!</definedName>
    <definedName name="lastv" localSheetId="211">#REF!</definedName>
    <definedName name="lastv" localSheetId="212">#REF!</definedName>
    <definedName name="lastv" localSheetId="213">#REF!</definedName>
    <definedName name="lastv" localSheetId="214">#REF!</definedName>
    <definedName name="lastv" localSheetId="215">#REF!</definedName>
    <definedName name="lastv" localSheetId="216">#REF!</definedName>
    <definedName name="lastv" localSheetId="217">#REF!</definedName>
    <definedName name="lastv" localSheetId="218">#REF!</definedName>
    <definedName name="lastv" localSheetId="219">#REF!</definedName>
    <definedName name="lastv" localSheetId="23">#REF!</definedName>
    <definedName name="lastv" localSheetId="220">#REF!</definedName>
    <definedName name="lastv" localSheetId="221">#REF!</definedName>
    <definedName name="lastv" localSheetId="222">#REF!</definedName>
    <definedName name="lastv" localSheetId="223">#REF!</definedName>
    <definedName name="lastv" localSheetId="224">#REF!</definedName>
    <definedName name="lastv" localSheetId="225">#REF!</definedName>
    <definedName name="lastv" localSheetId="226">#REF!</definedName>
    <definedName name="lastv" localSheetId="227">#REF!</definedName>
    <definedName name="lastv" localSheetId="228">#REF!</definedName>
    <definedName name="lastv" localSheetId="229">#REF!</definedName>
    <definedName name="lastv" localSheetId="230">#REF!</definedName>
    <definedName name="lastv" localSheetId="231">#REF!</definedName>
    <definedName name="lastv" localSheetId="232">#REF!</definedName>
    <definedName name="lastv" localSheetId="233">#REF!</definedName>
    <definedName name="lastv" localSheetId="234">#REF!</definedName>
    <definedName name="lastv" localSheetId="235">#REF!</definedName>
    <definedName name="lastv" localSheetId="236">#REF!</definedName>
    <definedName name="lastv" localSheetId="237">#REF!</definedName>
    <definedName name="lastv" localSheetId="238">#REF!</definedName>
    <definedName name="lastv" localSheetId="239">#REF!</definedName>
    <definedName name="lastv" localSheetId="25">#REF!</definedName>
    <definedName name="lastv" localSheetId="240">#REF!</definedName>
    <definedName name="lastv" localSheetId="241">#REF!</definedName>
    <definedName name="lastv" localSheetId="242">#REF!</definedName>
    <definedName name="lastv" localSheetId="243">#REF!</definedName>
    <definedName name="lastv" localSheetId="244">#REF!</definedName>
    <definedName name="lastv" localSheetId="245">#REF!</definedName>
    <definedName name="lastv" localSheetId="246">#REF!</definedName>
    <definedName name="lastv" localSheetId="247">#REF!</definedName>
    <definedName name="lastv" localSheetId="248">#REF!</definedName>
    <definedName name="lastv" localSheetId="249">#REF!</definedName>
    <definedName name="lastv" localSheetId="250">#REF!</definedName>
    <definedName name="lastv" localSheetId="251">#REF!</definedName>
    <definedName name="lastv" localSheetId="252">#REF!</definedName>
    <definedName name="lastv" localSheetId="253">#REF!</definedName>
    <definedName name="lastv" localSheetId="27">#REF!</definedName>
    <definedName name="lastv" localSheetId="29">#REF!</definedName>
    <definedName name="lastv" localSheetId="31">#REF!</definedName>
    <definedName name="lastv" localSheetId="33">#REF!</definedName>
    <definedName name="lastv" localSheetId="35">#REF!</definedName>
    <definedName name="lastv" localSheetId="37">#REF!</definedName>
    <definedName name="lastv" localSheetId="39">#REF!</definedName>
    <definedName name="lastv" localSheetId="5">#REF!</definedName>
    <definedName name="lastv" localSheetId="41">#REF!</definedName>
    <definedName name="lastv" localSheetId="42">#REF!</definedName>
    <definedName name="lastv" localSheetId="43">#REF!</definedName>
    <definedName name="lastv" localSheetId="44">#REF!</definedName>
    <definedName name="lastv" localSheetId="45">#REF!</definedName>
    <definedName name="lastv" localSheetId="46">#REF!</definedName>
    <definedName name="lastv" localSheetId="47">#REF!</definedName>
    <definedName name="lastv" localSheetId="48">#REF!</definedName>
    <definedName name="lastv" localSheetId="49">#REF!</definedName>
    <definedName name="lastv" localSheetId="50">#REF!</definedName>
    <definedName name="lastv" localSheetId="51">#REF!</definedName>
    <definedName name="lastv" localSheetId="52">#REF!</definedName>
    <definedName name="lastv" localSheetId="53">#REF!</definedName>
    <definedName name="lastv" localSheetId="54">#REF!</definedName>
    <definedName name="lastv" localSheetId="55">#REF!</definedName>
    <definedName name="lastv" localSheetId="56">#REF!</definedName>
    <definedName name="lastv" localSheetId="57">#REF!</definedName>
    <definedName name="lastv" localSheetId="58">#REF!</definedName>
    <definedName name="lastv" localSheetId="59">#REF!</definedName>
    <definedName name="lastv" localSheetId="7">#REF!</definedName>
    <definedName name="lastv" localSheetId="60">#REF!</definedName>
    <definedName name="lastv" localSheetId="61">#REF!</definedName>
    <definedName name="lastv" localSheetId="62">#REF!</definedName>
    <definedName name="lastv" localSheetId="63">#REF!</definedName>
    <definedName name="lastv" localSheetId="64">#REF!</definedName>
    <definedName name="lastv" localSheetId="65">#REF!</definedName>
    <definedName name="lastv" localSheetId="66">#REF!</definedName>
    <definedName name="lastv" localSheetId="67">#REF!</definedName>
    <definedName name="lastv" localSheetId="68">#REF!</definedName>
    <definedName name="lastv" localSheetId="69">#REF!</definedName>
    <definedName name="lastv" localSheetId="70">#REF!</definedName>
    <definedName name="lastv" localSheetId="71">#REF!</definedName>
    <definedName name="lastv" localSheetId="72">#REF!</definedName>
    <definedName name="lastv" localSheetId="73">#REF!</definedName>
    <definedName name="lastv" localSheetId="74">#REF!</definedName>
    <definedName name="lastv" localSheetId="75">#REF!</definedName>
    <definedName name="lastv" localSheetId="76">#REF!</definedName>
    <definedName name="lastv" localSheetId="77">#REF!</definedName>
    <definedName name="lastv" localSheetId="78">#REF!</definedName>
    <definedName name="lastv" localSheetId="79">#REF!</definedName>
    <definedName name="lastv" localSheetId="9">#REF!</definedName>
    <definedName name="lastv" localSheetId="80">#REF!</definedName>
    <definedName name="lastv" localSheetId="81">#REF!</definedName>
    <definedName name="lastv" localSheetId="82">#REF!</definedName>
    <definedName name="lastv" localSheetId="83">#REF!</definedName>
    <definedName name="lastv" localSheetId="84">#REF!</definedName>
    <definedName name="lastv" localSheetId="85">#REF!</definedName>
    <definedName name="lastv" localSheetId="86">#REF!</definedName>
    <definedName name="lastv" localSheetId="87">#REF!</definedName>
    <definedName name="lastv" localSheetId="88">#REF!</definedName>
    <definedName name="lastv" localSheetId="89">#REF!</definedName>
    <definedName name="lastv" localSheetId="90">#REF!</definedName>
    <definedName name="lastv" localSheetId="91">#REF!</definedName>
    <definedName name="lastv" localSheetId="92">#REF!</definedName>
    <definedName name="lastv" localSheetId="93">#REF!</definedName>
    <definedName name="lastv" localSheetId="94">#REF!</definedName>
    <definedName name="lastv" localSheetId="95">#REF!</definedName>
    <definedName name="lastv" localSheetId="96">#REF!</definedName>
    <definedName name="lastv" localSheetId="97">#REF!</definedName>
    <definedName name="lastv" localSheetId="98">#REF!</definedName>
    <definedName name="lastv" localSheetId="99">#REF!</definedName>
    <definedName name="lastv" localSheetId="11">#REF!</definedName>
    <definedName name="lastv" localSheetId="100">#REF!</definedName>
    <definedName name="lastv" localSheetId="101">#REF!</definedName>
    <definedName name="lastv" localSheetId="102">#REF!</definedName>
    <definedName name="lastv" localSheetId="103">#REF!</definedName>
    <definedName name="lastv" localSheetId="104">#REF!</definedName>
    <definedName name="lastv" localSheetId="105">#REF!</definedName>
    <definedName name="lastv" localSheetId="106">#REF!</definedName>
    <definedName name="lastv" localSheetId="107">#REF!</definedName>
    <definedName name="lastv" localSheetId="108">#REF!</definedName>
    <definedName name="lastv" localSheetId="109">#REF!</definedName>
    <definedName name="lastv" localSheetId="110">#REF!</definedName>
    <definedName name="lastv" localSheetId="111">#REF!</definedName>
    <definedName name="lastv" localSheetId="112">#REF!</definedName>
    <definedName name="lastv" localSheetId="113">#REF!</definedName>
    <definedName name="lastv" localSheetId="114">#REF!</definedName>
    <definedName name="lastv" localSheetId="115">#REF!</definedName>
    <definedName name="lastv" localSheetId="116">#REF!</definedName>
    <definedName name="lastv" localSheetId="117">#REF!</definedName>
    <definedName name="lastv" localSheetId="118">#REF!</definedName>
    <definedName name="lastv" localSheetId="119">#REF!</definedName>
    <definedName name="lastv" localSheetId="13">#REF!</definedName>
    <definedName name="lastv" localSheetId="120">#REF!</definedName>
    <definedName name="lastv" localSheetId="121">#REF!</definedName>
    <definedName name="lastv" localSheetId="122">#REF!</definedName>
    <definedName name="lastv" localSheetId="123">#REF!</definedName>
    <definedName name="lastv" localSheetId="124">#REF!</definedName>
    <definedName name="lastv" localSheetId="125">#REF!</definedName>
    <definedName name="lastv" localSheetId="126">#REF!</definedName>
    <definedName name="lastv" localSheetId="127">#REF!</definedName>
    <definedName name="lastv" localSheetId="128">#REF!</definedName>
    <definedName name="lastv" localSheetId="129">#REF!</definedName>
    <definedName name="lastv" localSheetId="130">#REF!</definedName>
    <definedName name="lastv" localSheetId="131">#REF!</definedName>
    <definedName name="lastv" localSheetId="132">#REF!</definedName>
    <definedName name="lastv" localSheetId="133">#REF!</definedName>
    <definedName name="lastv" localSheetId="134">#REF!</definedName>
    <definedName name="lastv" localSheetId="135">#REF!</definedName>
    <definedName name="lastv" localSheetId="136">#REF!</definedName>
    <definedName name="lastv" localSheetId="137">#REF!</definedName>
    <definedName name="lastv" localSheetId="138">#REF!</definedName>
    <definedName name="lastv" localSheetId="139">#REF!</definedName>
    <definedName name="lastv" localSheetId="15">#REF!</definedName>
    <definedName name="lastv" localSheetId="140">#REF!</definedName>
    <definedName name="lastv" localSheetId="141">#REF!</definedName>
    <definedName name="lastv" localSheetId="142">#REF!</definedName>
    <definedName name="lastv" localSheetId="143">#REF!</definedName>
    <definedName name="lastv" localSheetId="144">#REF!</definedName>
    <definedName name="lastv" localSheetId="145">#REF!</definedName>
    <definedName name="lastv" localSheetId="146">#REF!</definedName>
    <definedName name="lastv" localSheetId="147">#REF!</definedName>
    <definedName name="lastv" localSheetId="148">#REF!</definedName>
    <definedName name="lastv" localSheetId="149">#REF!</definedName>
    <definedName name="lastv" localSheetId="150">#REF!</definedName>
    <definedName name="lastv" localSheetId="151">#REF!</definedName>
    <definedName name="lastv" localSheetId="152">#REF!</definedName>
    <definedName name="lastv" localSheetId="153">#REF!</definedName>
    <definedName name="lastv" localSheetId="154">#REF!</definedName>
    <definedName name="lastv" localSheetId="155">#REF!</definedName>
    <definedName name="lastv" localSheetId="156">#REF!</definedName>
    <definedName name="lastv" localSheetId="157">#REF!</definedName>
    <definedName name="lastv" localSheetId="158">#REF!</definedName>
    <definedName name="lastv" localSheetId="159">#REF!</definedName>
    <definedName name="lastv" localSheetId="160">#REF!</definedName>
    <definedName name="lastv" localSheetId="161">#REF!</definedName>
    <definedName name="lastv" localSheetId="162">#REF!</definedName>
    <definedName name="lastv" localSheetId="163">#REF!</definedName>
    <definedName name="lastv" localSheetId="164">#REF!</definedName>
    <definedName name="lastv" localSheetId="165">#REF!</definedName>
    <definedName name="lastv" localSheetId="166">#REF!</definedName>
    <definedName name="lastv" localSheetId="167">#REF!</definedName>
    <definedName name="lastv" localSheetId="168">#REF!</definedName>
    <definedName name="lastv" localSheetId="169">#REF!</definedName>
    <definedName name="lastv" localSheetId="170">#REF!</definedName>
    <definedName name="lastv" localSheetId="171">#REF!</definedName>
    <definedName name="lastv" localSheetId="172">#REF!</definedName>
    <definedName name="lastv" localSheetId="173">#REF!</definedName>
    <definedName name="lastv" localSheetId="174">#REF!</definedName>
    <definedName name="lastv" localSheetId="175">#REF!</definedName>
    <definedName name="lastv" localSheetId="176">#REF!</definedName>
    <definedName name="lastv" localSheetId="177">#REF!</definedName>
    <definedName name="lastv" localSheetId="178">#REF!</definedName>
    <definedName name="lastv" localSheetId="179">#REF!</definedName>
    <definedName name="lastv" localSheetId="19">#REF!</definedName>
    <definedName name="lastv" localSheetId="180">#REF!</definedName>
    <definedName name="lastv" localSheetId="181">#REF!</definedName>
    <definedName name="lastv" localSheetId="182">#REF!</definedName>
    <definedName name="lastv" localSheetId="183">#REF!</definedName>
    <definedName name="lastv" localSheetId="184">#REF!</definedName>
    <definedName name="lastv" localSheetId="185">#REF!</definedName>
    <definedName name="lastv" localSheetId="186">#REF!</definedName>
    <definedName name="lastv" localSheetId="187">#REF!</definedName>
    <definedName name="lastv" localSheetId="188">#REF!</definedName>
    <definedName name="lastv" localSheetId="189">#REF!</definedName>
    <definedName name="lastv" localSheetId="190">#REF!</definedName>
    <definedName name="lastv" localSheetId="191">#REF!</definedName>
    <definedName name="lastv" localSheetId="192">#REF!</definedName>
    <definedName name="lastv" localSheetId="193">#REF!</definedName>
    <definedName name="lastv" localSheetId="194">#REF!</definedName>
    <definedName name="lastv" localSheetId="195">#REF!</definedName>
    <definedName name="lastv" localSheetId="196">#REF!</definedName>
    <definedName name="lastv" localSheetId="197">#REF!</definedName>
    <definedName name="lastv" localSheetId="198">#REF!</definedName>
    <definedName name="lastv" localSheetId="199">#REF!</definedName>
    <definedName name="lastv">#REF!</definedName>
    <definedName name="lastw" localSheetId="3">#REF!</definedName>
    <definedName name="lastw" localSheetId="21">#REF!</definedName>
    <definedName name="lastw" localSheetId="200">#REF!</definedName>
    <definedName name="lastw" localSheetId="201">#REF!</definedName>
    <definedName name="lastw" localSheetId="202">#REF!</definedName>
    <definedName name="lastw" localSheetId="203">#REF!</definedName>
    <definedName name="lastw" localSheetId="204">#REF!</definedName>
    <definedName name="lastw" localSheetId="205">#REF!</definedName>
    <definedName name="lastw" localSheetId="206">#REF!</definedName>
    <definedName name="lastw" localSheetId="207">#REF!</definedName>
    <definedName name="lastw" localSheetId="208">#REF!</definedName>
    <definedName name="lastw" localSheetId="209">#REF!</definedName>
    <definedName name="lastw" localSheetId="210">#REF!</definedName>
    <definedName name="lastw" localSheetId="211">#REF!</definedName>
    <definedName name="lastw" localSheetId="212">#REF!</definedName>
    <definedName name="lastw" localSheetId="213">#REF!</definedName>
    <definedName name="lastw" localSheetId="214">#REF!</definedName>
    <definedName name="lastw" localSheetId="215">#REF!</definedName>
    <definedName name="lastw" localSheetId="216">#REF!</definedName>
    <definedName name="lastw" localSheetId="217">#REF!</definedName>
    <definedName name="lastw" localSheetId="218">#REF!</definedName>
    <definedName name="lastw" localSheetId="219">#REF!</definedName>
    <definedName name="lastw" localSheetId="23">#REF!</definedName>
    <definedName name="lastw" localSheetId="220">#REF!</definedName>
    <definedName name="lastw" localSheetId="221">#REF!</definedName>
    <definedName name="lastw" localSheetId="222">#REF!</definedName>
    <definedName name="lastw" localSheetId="223">#REF!</definedName>
    <definedName name="lastw" localSheetId="224">#REF!</definedName>
    <definedName name="lastw" localSheetId="225">#REF!</definedName>
    <definedName name="lastw" localSheetId="226">#REF!</definedName>
    <definedName name="lastw" localSheetId="227">#REF!</definedName>
    <definedName name="lastw" localSheetId="228">#REF!</definedName>
    <definedName name="lastw" localSheetId="229">#REF!</definedName>
    <definedName name="lastw" localSheetId="230">#REF!</definedName>
    <definedName name="lastw" localSheetId="231">#REF!</definedName>
    <definedName name="lastw" localSheetId="232">#REF!</definedName>
    <definedName name="lastw" localSheetId="233">#REF!</definedName>
    <definedName name="lastw" localSheetId="234">#REF!</definedName>
    <definedName name="lastw" localSheetId="235">#REF!</definedName>
    <definedName name="lastw" localSheetId="236">#REF!</definedName>
    <definedName name="lastw" localSheetId="237">#REF!</definedName>
    <definedName name="lastw" localSheetId="238">#REF!</definedName>
    <definedName name="lastw" localSheetId="239">#REF!</definedName>
    <definedName name="lastw" localSheetId="25">#REF!</definedName>
    <definedName name="lastw" localSheetId="240">#REF!</definedName>
    <definedName name="lastw" localSheetId="241">#REF!</definedName>
    <definedName name="lastw" localSheetId="242">#REF!</definedName>
    <definedName name="lastw" localSheetId="243">#REF!</definedName>
    <definedName name="lastw" localSheetId="244">#REF!</definedName>
    <definedName name="lastw" localSheetId="245">#REF!</definedName>
    <definedName name="lastw" localSheetId="246">#REF!</definedName>
    <definedName name="lastw" localSheetId="247">#REF!</definedName>
    <definedName name="lastw" localSheetId="248">#REF!</definedName>
    <definedName name="lastw" localSheetId="249">#REF!</definedName>
    <definedName name="lastw" localSheetId="250">#REF!</definedName>
    <definedName name="lastw" localSheetId="251">#REF!</definedName>
    <definedName name="lastw" localSheetId="252">#REF!</definedName>
    <definedName name="lastw" localSheetId="253">#REF!</definedName>
    <definedName name="lastw" localSheetId="27">#REF!</definedName>
    <definedName name="lastw" localSheetId="29">#REF!</definedName>
    <definedName name="lastw" localSheetId="31">#REF!</definedName>
    <definedName name="lastw" localSheetId="33">#REF!</definedName>
    <definedName name="lastw" localSheetId="35">#REF!</definedName>
    <definedName name="lastw" localSheetId="37">#REF!</definedName>
    <definedName name="lastw" localSheetId="39">#REF!</definedName>
    <definedName name="lastw" localSheetId="5">#REF!</definedName>
    <definedName name="lastw" localSheetId="41">#REF!</definedName>
    <definedName name="lastw" localSheetId="42">#REF!</definedName>
    <definedName name="lastw" localSheetId="43">#REF!</definedName>
    <definedName name="lastw" localSheetId="44">#REF!</definedName>
    <definedName name="lastw" localSheetId="45">#REF!</definedName>
    <definedName name="lastw" localSheetId="46">#REF!</definedName>
    <definedName name="lastw" localSheetId="47">#REF!</definedName>
    <definedName name="lastw" localSheetId="48">#REF!</definedName>
    <definedName name="lastw" localSheetId="49">#REF!</definedName>
    <definedName name="lastw" localSheetId="50">#REF!</definedName>
    <definedName name="lastw" localSheetId="51">#REF!</definedName>
    <definedName name="lastw" localSheetId="52">#REF!</definedName>
    <definedName name="lastw" localSheetId="53">#REF!</definedName>
    <definedName name="lastw" localSheetId="54">#REF!</definedName>
    <definedName name="lastw" localSheetId="55">#REF!</definedName>
    <definedName name="lastw" localSheetId="56">#REF!</definedName>
    <definedName name="lastw" localSheetId="57">#REF!</definedName>
    <definedName name="lastw" localSheetId="58">#REF!</definedName>
    <definedName name="lastw" localSheetId="59">#REF!</definedName>
    <definedName name="lastw" localSheetId="7">#REF!</definedName>
    <definedName name="lastw" localSheetId="60">#REF!</definedName>
    <definedName name="lastw" localSheetId="61">#REF!</definedName>
    <definedName name="lastw" localSheetId="62">#REF!</definedName>
    <definedName name="lastw" localSheetId="63">#REF!</definedName>
    <definedName name="lastw" localSheetId="64">#REF!</definedName>
    <definedName name="lastw" localSheetId="65">#REF!</definedName>
    <definedName name="lastw" localSheetId="66">#REF!</definedName>
    <definedName name="lastw" localSheetId="67">#REF!</definedName>
    <definedName name="lastw" localSheetId="68">#REF!</definedName>
    <definedName name="lastw" localSheetId="69">#REF!</definedName>
    <definedName name="lastw" localSheetId="70">#REF!</definedName>
    <definedName name="lastw" localSheetId="71">#REF!</definedName>
    <definedName name="lastw" localSheetId="72">#REF!</definedName>
    <definedName name="lastw" localSheetId="73">#REF!</definedName>
    <definedName name="lastw" localSheetId="74">#REF!</definedName>
    <definedName name="lastw" localSheetId="75">#REF!</definedName>
    <definedName name="lastw" localSheetId="76">#REF!</definedName>
    <definedName name="lastw" localSheetId="77">#REF!</definedName>
    <definedName name="lastw" localSheetId="78">#REF!</definedName>
    <definedName name="lastw" localSheetId="79">#REF!</definedName>
    <definedName name="lastw" localSheetId="9">#REF!</definedName>
    <definedName name="lastw" localSheetId="80">#REF!</definedName>
    <definedName name="lastw" localSheetId="81">#REF!</definedName>
    <definedName name="lastw" localSheetId="82">#REF!</definedName>
    <definedName name="lastw" localSheetId="83">#REF!</definedName>
    <definedName name="lastw" localSheetId="84">#REF!</definedName>
    <definedName name="lastw" localSheetId="85">#REF!</definedName>
    <definedName name="lastw" localSheetId="86">#REF!</definedName>
    <definedName name="lastw" localSheetId="87">#REF!</definedName>
    <definedName name="lastw" localSheetId="88">#REF!</definedName>
    <definedName name="lastw" localSheetId="89">#REF!</definedName>
    <definedName name="lastw" localSheetId="90">#REF!</definedName>
    <definedName name="lastw" localSheetId="91">#REF!</definedName>
    <definedName name="lastw" localSheetId="92">#REF!</definedName>
    <definedName name="lastw" localSheetId="93">#REF!</definedName>
    <definedName name="lastw" localSheetId="94">#REF!</definedName>
    <definedName name="lastw" localSheetId="95">#REF!</definedName>
    <definedName name="lastw" localSheetId="96">#REF!</definedName>
    <definedName name="lastw" localSheetId="97">#REF!</definedName>
    <definedName name="lastw" localSheetId="98">#REF!</definedName>
    <definedName name="lastw" localSheetId="99">#REF!</definedName>
    <definedName name="lastw" localSheetId="11">#REF!</definedName>
    <definedName name="lastw" localSheetId="100">#REF!</definedName>
    <definedName name="lastw" localSheetId="101">#REF!</definedName>
    <definedName name="lastw" localSheetId="102">#REF!</definedName>
    <definedName name="lastw" localSheetId="103">#REF!</definedName>
    <definedName name="lastw" localSheetId="104">#REF!</definedName>
    <definedName name="lastw" localSheetId="105">#REF!</definedName>
    <definedName name="lastw" localSheetId="106">#REF!</definedName>
    <definedName name="lastw" localSheetId="107">#REF!</definedName>
    <definedName name="lastw" localSheetId="108">#REF!</definedName>
    <definedName name="lastw" localSheetId="109">#REF!</definedName>
    <definedName name="lastw" localSheetId="110">#REF!</definedName>
    <definedName name="lastw" localSheetId="111">#REF!</definedName>
    <definedName name="lastw" localSheetId="112">#REF!</definedName>
    <definedName name="lastw" localSheetId="113">#REF!</definedName>
    <definedName name="lastw" localSheetId="114">#REF!</definedName>
    <definedName name="lastw" localSheetId="115">#REF!</definedName>
    <definedName name="lastw" localSheetId="116">#REF!</definedName>
    <definedName name="lastw" localSheetId="117">#REF!</definedName>
    <definedName name="lastw" localSheetId="118">#REF!</definedName>
    <definedName name="lastw" localSheetId="119">#REF!</definedName>
    <definedName name="lastw" localSheetId="13">#REF!</definedName>
    <definedName name="lastw" localSheetId="120">#REF!</definedName>
    <definedName name="lastw" localSheetId="121">#REF!</definedName>
    <definedName name="lastw" localSheetId="122">#REF!</definedName>
    <definedName name="lastw" localSheetId="123">#REF!</definedName>
    <definedName name="lastw" localSheetId="124">#REF!</definedName>
    <definedName name="lastw" localSheetId="125">#REF!</definedName>
    <definedName name="lastw" localSheetId="126">#REF!</definedName>
    <definedName name="lastw" localSheetId="127">#REF!</definedName>
    <definedName name="lastw" localSheetId="128">#REF!</definedName>
    <definedName name="lastw" localSheetId="129">#REF!</definedName>
    <definedName name="lastw" localSheetId="130">#REF!</definedName>
    <definedName name="lastw" localSheetId="131">#REF!</definedName>
    <definedName name="lastw" localSheetId="132">#REF!</definedName>
    <definedName name="lastw" localSheetId="133">#REF!</definedName>
    <definedName name="lastw" localSheetId="134">#REF!</definedName>
    <definedName name="lastw" localSheetId="135">#REF!</definedName>
    <definedName name="lastw" localSheetId="136">#REF!</definedName>
    <definedName name="lastw" localSheetId="137">#REF!</definedName>
    <definedName name="lastw" localSheetId="138">#REF!</definedName>
    <definedName name="lastw" localSheetId="139">#REF!</definedName>
    <definedName name="lastw" localSheetId="15">#REF!</definedName>
    <definedName name="lastw" localSheetId="140">#REF!</definedName>
    <definedName name="lastw" localSheetId="141">#REF!</definedName>
    <definedName name="lastw" localSheetId="142">#REF!</definedName>
    <definedName name="lastw" localSheetId="143">#REF!</definedName>
    <definedName name="lastw" localSheetId="144">#REF!</definedName>
    <definedName name="lastw" localSheetId="145">#REF!</definedName>
    <definedName name="lastw" localSheetId="146">#REF!</definedName>
    <definedName name="lastw" localSheetId="147">#REF!</definedName>
    <definedName name="lastw" localSheetId="148">#REF!</definedName>
    <definedName name="lastw" localSheetId="149">#REF!</definedName>
    <definedName name="lastw" localSheetId="150">#REF!</definedName>
    <definedName name="lastw" localSheetId="151">#REF!</definedName>
    <definedName name="lastw" localSheetId="152">#REF!</definedName>
    <definedName name="lastw" localSheetId="153">#REF!</definedName>
    <definedName name="lastw" localSheetId="154">#REF!</definedName>
    <definedName name="lastw" localSheetId="155">#REF!</definedName>
    <definedName name="lastw" localSheetId="156">#REF!</definedName>
    <definedName name="lastw" localSheetId="157">#REF!</definedName>
    <definedName name="lastw" localSheetId="158">#REF!</definedName>
    <definedName name="lastw" localSheetId="159">#REF!</definedName>
    <definedName name="lastw" localSheetId="160">#REF!</definedName>
    <definedName name="lastw" localSheetId="161">#REF!</definedName>
    <definedName name="lastw" localSheetId="162">#REF!</definedName>
    <definedName name="lastw" localSheetId="163">#REF!</definedName>
    <definedName name="lastw" localSheetId="164">#REF!</definedName>
    <definedName name="lastw" localSheetId="165">#REF!</definedName>
    <definedName name="lastw" localSheetId="166">#REF!</definedName>
    <definedName name="lastw" localSheetId="167">#REF!</definedName>
    <definedName name="lastw" localSheetId="168">#REF!</definedName>
    <definedName name="lastw" localSheetId="169">#REF!</definedName>
    <definedName name="lastw" localSheetId="170">#REF!</definedName>
    <definedName name="lastw" localSheetId="171">#REF!</definedName>
    <definedName name="lastw" localSheetId="172">#REF!</definedName>
    <definedName name="lastw" localSheetId="173">#REF!</definedName>
    <definedName name="lastw" localSheetId="174">#REF!</definedName>
    <definedName name="lastw" localSheetId="175">#REF!</definedName>
    <definedName name="lastw" localSheetId="176">#REF!</definedName>
    <definedName name="lastw" localSheetId="177">#REF!</definedName>
    <definedName name="lastw" localSheetId="178">#REF!</definedName>
    <definedName name="lastw" localSheetId="179">#REF!</definedName>
    <definedName name="lastw" localSheetId="19">#REF!</definedName>
    <definedName name="lastw" localSheetId="180">#REF!</definedName>
    <definedName name="lastw" localSheetId="181">#REF!</definedName>
    <definedName name="lastw" localSheetId="182">#REF!</definedName>
    <definedName name="lastw" localSheetId="183">#REF!</definedName>
    <definedName name="lastw" localSheetId="184">#REF!</definedName>
    <definedName name="lastw" localSheetId="185">#REF!</definedName>
    <definedName name="lastw" localSheetId="186">#REF!</definedName>
    <definedName name="lastw" localSheetId="187">#REF!</definedName>
    <definedName name="lastw" localSheetId="188">#REF!</definedName>
    <definedName name="lastw" localSheetId="189">#REF!</definedName>
    <definedName name="lastw" localSheetId="190">#REF!</definedName>
    <definedName name="lastw" localSheetId="191">#REF!</definedName>
    <definedName name="lastw" localSheetId="192">#REF!</definedName>
    <definedName name="lastw" localSheetId="193">#REF!</definedName>
    <definedName name="lastw" localSheetId="194">#REF!</definedName>
    <definedName name="lastw" localSheetId="195">#REF!</definedName>
    <definedName name="lastw" localSheetId="196">#REF!</definedName>
    <definedName name="lastw" localSheetId="197">#REF!</definedName>
    <definedName name="lastw" localSheetId="198">#REF!</definedName>
    <definedName name="lastw" localSheetId="199">#REF!</definedName>
    <definedName name="lastw">#REF!</definedName>
    <definedName name="lastxs" localSheetId="3">#REF!</definedName>
    <definedName name="lastxs" localSheetId="21">#REF!</definedName>
    <definedName name="lastxs" localSheetId="200">#REF!</definedName>
    <definedName name="lastxs" localSheetId="201">#REF!</definedName>
    <definedName name="lastxs" localSheetId="202">#REF!</definedName>
    <definedName name="lastxs" localSheetId="203">#REF!</definedName>
    <definedName name="lastxs" localSheetId="204">#REF!</definedName>
    <definedName name="lastxs" localSheetId="205">#REF!</definedName>
    <definedName name="lastxs" localSheetId="206">#REF!</definedName>
    <definedName name="lastxs" localSheetId="207">#REF!</definedName>
    <definedName name="lastxs" localSheetId="208">#REF!</definedName>
    <definedName name="lastxs" localSheetId="209">#REF!</definedName>
    <definedName name="lastxs" localSheetId="210">#REF!</definedName>
    <definedName name="lastxs" localSheetId="211">#REF!</definedName>
    <definedName name="lastxs" localSheetId="212">#REF!</definedName>
    <definedName name="lastxs" localSheetId="213">#REF!</definedName>
    <definedName name="lastxs" localSheetId="214">#REF!</definedName>
    <definedName name="lastxs" localSheetId="215">#REF!</definedName>
    <definedName name="lastxs" localSheetId="216">#REF!</definedName>
    <definedName name="lastxs" localSheetId="217">#REF!</definedName>
    <definedName name="lastxs" localSheetId="218">#REF!</definedName>
    <definedName name="lastxs" localSheetId="219">#REF!</definedName>
    <definedName name="lastxs" localSheetId="23">#REF!</definedName>
    <definedName name="lastxs" localSheetId="220">#REF!</definedName>
    <definedName name="lastxs" localSheetId="221">#REF!</definedName>
    <definedName name="lastxs" localSheetId="222">#REF!</definedName>
    <definedName name="lastxs" localSheetId="223">#REF!</definedName>
    <definedName name="lastxs" localSheetId="224">#REF!</definedName>
    <definedName name="lastxs" localSheetId="225">#REF!</definedName>
    <definedName name="lastxs" localSheetId="226">#REF!</definedName>
    <definedName name="lastxs" localSheetId="227">#REF!</definedName>
    <definedName name="lastxs" localSheetId="228">#REF!</definedName>
    <definedName name="lastxs" localSheetId="229">#REF!</definedName>
    <definedName name="lastxs" localSheetId="230">#REF!</definedName>
    <definedName name="lastxs" localSheetId="231">#REF!</definedName>
    <definedName name="lastxs" localSheetId="232">#REF!</definedName>
    <definedName name="lastxs" localSheetId="233">#REF!</definedName>
    <definedName name="lastxs" localSheetId="234">#REF!</definedName>
    <definedName name="lastxs" localSheetId="235">#REF!</definedName>
    <definedName name="lastxs" localSheetId="236">#REF!</definedName>
    <definedName name="lastxs" localSheetId="237">#REF!</definedName>
    <definedName name="lastxs" localSheetId="238">#REF!</definedName>
    <definedName name="lastxs" localSheetId="239">#REF!</definedName>
    <definedName name="lastxs" localSheetId="25">#REF!</definedName>
    <definedName name="lastxs" localSheetId="240">#REF!</definedName>
    <definedName name="lastxs" localSheetId="241">#REF!</definedName>
    <definedName name="lastxs" localSheetId="242">#REF!</definedName>
    <definedName name="lastxs" localSheetId="243">#REF!</definedName>
    <definedName name="lastxs" localSheetId="244">#REF!</definedName>
    <definedName name="lastxs" localSheetId="245">#REF!</definedName>
    <definedName name="lastxs" localSheetId="246">#REF!</definedName>
    <definedName name="lastxs" localSheetId="247">#REF!</definedName>
    <definedName name="lastxs" localSheetId="248">#REF!</definedName>
    <definedName name="lastxs" localSheetId="249">#REF!</definedName>
    <definedName name="lastxs" localSheetId="250">#REF!</definedName>
    <definedName name="lastxs" localSheetId="251">#REF!</definedName>
    <definedName name="lastxs" localSheetId="252">#REF!</definedName>
    <definedName name="lastxs" localSheetId="253">#REF!</definedName>
    <definedName name="lastxs" localSheetId="27">#REF!</definedName>
    <definedName name="lastxs" localSheetId="29">#REF!</definedName>
    <definedName name="lastxs" localSheetId="31">#REF!</definedName>
    <definedName name="lastxs" localSheetId="33">#REF!</definedName>
    <definedName name="lastxs" localSheetId="35">#REF!</definedName>
    <definedName name="lastxs" localSheetId="37">#REF!</definedName>
    <definedName name="lastxs" localSheetId="39">#REF!</definedName>
    <definedName name="lastxs" localSheetId="5">#REF!</definedName>
    <definedName name="lastxs" localSheetId="41">#REF!</definedName>
    <definedName name="lastxs" localSheetId="42">#REF!</definedName>
    <definedName name="lastxs" localSheetId="43">#REF!</definedName>
    <definedName name="lastxs" localSheetId="44">#REF!</definedName>
    <definedName name="lastxs" localSheetId="45">#REF!</definedName>
    <definedName name="lastxs" localSheetId="46">#REF!</definedName>
    <definedName name="lastxs" localSheetId="47">#REF!</definedName>
    <definedName name="lastxs" localSheetId="48">#REF!</definedName>
    <definedName name="lastxs" localSheetId="49">#REF!</definedName>
    <definedName name="lastxs" localSheetId="50">#REF!</definedName>
    <definedName name="lastxs" localSheetId="51">#REF!</definedName>
    <definedName name="lastxs" localSheetId="52">#REF!</definedName>
    <definedName name="lastxs" localSheetId="53">#REF!</definedName>
    <definedName name="lastxs" localSheetId="54">#REF!</definedName>
    <definedName name="lastxs" localSheetId="55">#REF!</definedName>
    <definedName name="lastxs" localSheetId="56">#REF!</definedName>
    <definedName name="lastxs" localSheetId="57">#REF!</definedName>
    <definedName name="lastxs" localSheetId="58">#REF!</definedName>
    <definedName name="lastxs" localSheetId="59">#REF!</definedName>
    <definedName name="lastxs" localSheetId="7">#REF!</definedName>
    <definedName name="lastxs" localSheetId="60">#REF!</definedName>
    <definedName name="lastxs" localSheetId="61">#REF!</definedName>
    <definedName name="lastxs" localSheetId="62">#REF!</definedName>
    <definedName name="lastxs" localSheetId="63">#REF!</definedName>
    <definedName name="lastxs" localSheetId="64">#REF!</definedName>
    <definedName name="lastxs" localSheetId="65">#REF!</definedName>
    <definedName name="lastxs" localSheetId="66">#REF!</definedName>
    <definedName name="lastxs" localSheetId="67">#REF!</definedName>
    <definedName name="lastxs" localSheetId="68">#REF!</definedName>
    <definedName name="lastxs" localSheetId="69">#REF!</definedName>
    <definedName name="lastxs" localSheetId="70">#REF!</definedName>
    <definedName name="lastxs" localSheetId="71">#REF!</definedName>
    <definedName name="lastxs" localSheetId="72">#REF!</definedName>
    <definedName name="lastxs" localSheetId="73">#REF!</definedName>
    <definedName name="lastxs" localSheetId="74">#REF!</definedName>
    <definedName name="lastxs" localSheetId="75">#REF!</definedName>
    <definedName name="lastxs" localSheetId="76">#REF!</definedName>
    <definedName name="lastxs" localSheetId="77">#REF!</definedName>
    <definedName name="lastxs" localSheetId="78">#REF!</definedName>
    <definedName name="lastxs" localSheetId="79">#REF!</definedName>
    <definedName name="lastxs" localSheetId="9">#REF!</definedName>
    <definedName name="lastxs" localSheetId="80">#REF!</definedName>
    <definedName name="lastxs" localSheetId="81">#REF!</definedName>
    <definedName name="lastxs" localSheetId="82">#REF!</definedName>
    <definedName name="lastxs" localSheetId="83">#REF!</definedName>
    <definedName name="lastxs" localSheetId="84">#REF!</definedName>
    <definedName name="lastxs" localSheetId="85">#REF!</definedName>
    <definedName name="lastxs" localSheetId="86">#REF!</definedName>
    <definedName name="lastxs" localSheetId="87">#REF!</definedName>
    <definedName name="lastxs" localSheetId="88">#REF!</definedName>
    <definedName name="lastxs" localSheetId="89">#REF!</definedName>
    <definedName name="lastxs" localSheetId="90">#REF!</definedName>
    <definedName name="lastxs" localSheetId="91">#REF!</definedName>
    <definedName name="lastxs" localSheetId="92">#REF!</definedName>
    <definedName name="lastxs" localSheetId="93">#REF!</definedName>
    <definedName name="lastxs" localSheetId="94">#REF!</definedName>
    <definedName name="lastxs" localSheetId="95">#REF!</definedName>
    <definedName name="lastxs" localSheetId="96">#REF!</definedName>
    <definedName name="lastxs" localSheetId="97">#REF!</definedName>
    <definedName name="lastxs" localSheetId="98">#REF!</definedName>
    <definedName name="lastxs" localSheetId="99">#REF!</definedName>
    <definedName name="lastxs" localSheetId="11">#REF!</definedName>
    <definedName name="lastxs" localSheetId="100">#REF!</definedName>
    <definedName name="lastxs" localSheetId="101">#REF!</definedName>
    <definedName name="lastxs" localSheetId="102">#REF!</definedName>
    <definedName name="lastxs" localSheetId="103">#REF!</definedName>
    <definedName name="lastxs" localSheetId="104">#REF!</definedName>
    <definedName name="lastxs" localSheetId="105">#REF!</definedName>
    <definedName name="lastxs" localSheetId="106">#REF!</definedName>
    <definedName name="lastxs" localSheetId="107">#REF!</definedName>
    <definedName name="lastxs" localSheetId="108">#REF!</definedName>
    <definedName name="lastxs" localSheetId="109">#REF!</definedName>
    <definedName name="lastxs" localSheetId="110">#REF!</definedName>
    <definedName name="lastxs" localSheetId="111">#REF!</definedName>
    <definedName name="lastxs" localSheetId="112">#REF!</definedName>
    <definedName name="lastxs" localSheetId="113">#REF!</definedName>
    <definedName name="lastxs" localSheetId="114">#REF!</definedName>
    <definedName name="lastxs" localSheetId="115">#REF!</definedName>
    <definedName name="lastxs" localSheetId="116">#REF!</definedName>
    <definedName name="lastxs" localSheetId="117">#REF!</definedName>
    <definedName name="lastxs" localSheetId="118">#REF!</definedName>
    <definedName name="lastxs" localSheetId="119">#REF!</definedName>
    <definedName name="lastxs" localSheetId="13">#REF!</definedName>
    <definedName name="lastxs" localSheetId="120">#REF!</definedName>
    <definedName name="lastxs" localSheetId="121">#REF!</definedName>
    <definedName name="lastxs" localSheetId="122">#REF!</definedName>
    <definedName name="lastxs" localSheetId="123">#REF!</definedName>
    <definedName name="lastxs" localSheetId="124">#REF!</definedName>
    <definedName name="lastxs" localSheetId="125">#REF!</definedName>
    <definedName name="lastxs" localSheetId="126">#REF!</definedName>
    <definedName name="lastxs" localSheetId="127">#REF!</definedName>
    <definedName name="lastxs" localSheetId="128">#REF!</definedName>
    <definedName name="lastxs" localSheetId="129">#REF!</definedName>
    <definedName name="lastxs" localSheetId="130">#REF!</definedName>
    <definedName name="lastxs" localSheetId="131">#REF!</definedName>
    <definedName name="lastxs" localSheetId="132">#REF!</definedName>
    <definedName name="lastxs" localSheetId="133">#REF!</definedName>
    <definedName name="lastxs" localSheetId="134">#REF!</definedName>
    <definedName name="lastxs" localSheetId="135">#REF!</definedName>
    <definedName name="lastxs" localSheetId="136">#REF!</definedName>
    <definedName name="lastxs" localSheetId="137">#REF!</definedName>
    <definedName name="lastxs" localSheetId="138">#REF!</definedName>
    <definedName name="lastxs" localSheetId="139">#REF!</definedName>
    <definedName name="lastxs" localSheetId="15">#REF!</definedName>
    <definedName name="lastxs" localSheetId="140">#REF!</definedName>
    <definedName name="lastxs" localSheetId="141">#REF!</definedName>
    <definedName name="lastxs" localSheetId="142">#REF!</definedName>
    <definedName name="lastxs" localSheetId="143">#REF!</definedName>
    <definedName name="lastxs" localSheetId="144">#REF!</definedName>
    <definedName name="lastxs" localSheetId="145">#REF!</definedName>
    <definedName name="lastxs" localSheetId="146">#REF!</definedName>
    <definedName name="lastxs" localSheetId="147">#REF!</definedName>
    <definedName name="lastxs" localSheetId="148">#REF!</definedName>
    <definedName name="lastxs" localSheetId="149">#REF!</definedName>
    <definedName name="lastxs" localSheetId="150">#REF!</definedName>
    <definedName name="lastxs" localSheetId="151">#REF!</definedName>
    <definedName name="lastxs" localSheetId="152">#REF!</definedName>
    <definedName name="lastxs" localSheetId="153">#REF!</definedName>
    <definedName name="lastxs" localSheetId="154">#REF!</definedName>
    <definedName name="lastxs" localSheetId="155">#REF!</definedName>
    <definedName name="lastxs" localSheetId="156">#REF!</definedName>
    <definedName name="lastxs" localSheetId="157">#REF!</definedName>
    <definedName name="lastxs" localSheetId="158">#REF!</definedName>
    <definedName name="lastxs" localSheetId="159">#REF!</definedName>
    <definedName name="lastxs" localSheetId="160">#REF!</definedName>
    <definedName name="lastxs" localSheetId="161">#REF!</definedName>
    <definedName name="lastxs" localSheetId="162">#REF!</definedName>
    <definedName name="lastxs" localSheetId="163">#REF!</definedName>
    <definedName name="lastxs" localSheetId="164">#REF!</definedName>
    <definedName name="lastxs" localSheetId="165">#REF!</definedName>
    <definedName name="lastxs" localSheetId="166">#REF!</definedName>
    <definedName name="lastxs" localSheetId="167">#REF!</definedName>
    <definedName name="lastxs" localSheetId="168">#REF!</definedName>
    <definedName name="lastxs" localSheetId="169">#REF!</definedName>
    <definedName name="lastxs" localSheetId="170">#REF!</definedName>
    <definedName name="lastxs" localSheetId="171">#REF!</definedName>
    <definedName name="lastxs" localSheetId="172">#REF!</definedName>
    <definedName name="lastxs" localSheetId="173">#REF!</definedName>
    <definedName name="lastxs" localSheetId="174">#REF!</definedName>
    <definedName name="lastxs" localSheetId="175">#REF!</definedName>
    <definedName name="lastxs" localSheetId="176">#REF!</definedName>
    <definedName name="lastxs" localSheetId="177">#REF!</definedName>
    <definedName name="lastxs" localSheetId="178">#REF!</definedName>
    <definedName name="lastxs" localSheetId="179">#REF!</definedName>
    <definedName name="lastxs" localSheetId="19">#REF!</definedName>
    <definedName name="lastxs" localSheetId="180">#REF!</definedName>
    <definedName name="lastxs" localSheetId="181">#REF!</definedName>
    <definedName name="lastxs" localSheetId="182">#REF!</definedName>
    <definedName name="lastxs" localSheetId="183">#REF!</definedName>
    <definedName name="lastxs" localSheetId="184">#REF!</definedName>
    <definedName name="lastxs" localSheetId="185">#REF!</definedName>
    <definedName name="lastxs" localSheetId="186">#REF!</definedName>
    <definedName name="lastxs" localSheetId="187">#REF!</definedName>
    <definedName name="lastxs" localSheetId="188">#REF!</definedName>
    <definedName name="lastxs" localSheetId="189">#REF!</definedName>
    <definedName name="lastxs" localSheetId="190">#REF!</definedName>
    <definedName name="lastxs" localSheetId="191">#REF!</definedName>
    <definedName name="lastxs" localSheetId="192">#REF!</definedName>
    <definedName name="lastxs" localSheetId="193">#REF!</definedName>
    <definedName name="lastxs" localSheetId="194">#REF!</definedName>
    <definedName name="lastxs" localSheetId="195">#REF!</definedName>
    <definedName name="lastxs" localSheetId="196">#REF!</definedName>
    <definedName name="lastxs" localSheetId="197">#REF!</definedName>
    <definedName name="lastxs" localSheetId="198">#REF!</definedName>
    <definedName name="lastxs" localSheetId="199">#REF!</definedName>
    <definedName name="lastxs">#REF!</definedName>
    <definedName name="lasty" localSheetId="3">#REF!</definedName>
    <definedName name="lasty" localSheetId="21">#REF!</definedName>
    <definedName name="lasty" localSheetId="200">#REF!</definedName>
    <definedName name="lasty" localSheetId="201">#REF!</definedName>
    <definedName name="lasty" localSheetId="202">#REF!</definedName>
    <definedName name="lasty" localSheetId="203">#REF!</definedName>
    <definedName name="lasty" localSheetId="204">#REF!</definedName>
    <definedName name="lasty" localSheetId="205">#REF!</definedName>
    <definedName name="lasty" localSheetId="206">#REF!</definedName>
    <definedName name="lasty" localSheetId="207">#REF!</definedName>
    <definedName name="lasty" localSheetId="208">#REF!</definedName>
    <definedName name="lasty" localSheetId="209">#REF!</definedName>
    <definedName name="lasty" localSheetId="210">#REF!</definedName>
    <definedName name="lasty" localSheetId="211">#REF!</definedName>
    <definedName name="lasty" localSheetId="212">#REF!</definedName>
    <definedName name="lasty" localSheetId="213">#REF!</definedName>
    <definedName name="lasty" localSheetId="214">#REF!</definedName>
    <definedName name="lasty" localSheetId="215">#REF!</definedName>
    <definedName name="lasty" localSheetId="216">#REF!</definedName>
    <definedName name="lasty" localSheetId="217">#REF!</definedName>
    <definedName name="lasty" localSheetId="218">#REF!</definedName>
    <definedName name="lasty" localSheetId="219">#REF!</definedName>
    <definedName name="lasty" localSheetId="23">#REF!</definedName>
    <definedName name="lasty" localSheetId="220">#REF!</definedName>
    <definedName name="lasty" localSheetId="221">#REF!</definedName>
    <definedName name="lasty" localSheetId="222">#REF!</definedName>
    <definedName name="lasty" localSheetId="223">#REF!</definedName>
    <definedName name="lasty" localSheetId="224">#REF!</definedName>
    <definedName name="lasty" localSheetId="225">#REF!</definedName>
    <definedName name="lasty" localSheetId="226">#REF!</definedName>
    <definedName name="lasty" localSheetId="227">#REF!</definedName>
    <definedName name="lasty" localSheetId="228">#REF!</definedName>
    <definedName name="lasty" localSheetId="229">#REF!</definedName>
    <definedName name="lasty" localSheetId="230">#REF!</definedName>
    <definedName name="lasty" localSheetId="231">#REF!</definedName>
    <definedName name="lasty" localSheetId="232">#REF!</definedName>
    <definedName name="lasty" localSheetId="233">#REF!</definedName>
    <definedName name="lasty" localSheetId="234">#REF!</definedName>
    <definedName name="lasty" localSheetId="235">#REF!</definedName>
    <definedName name="lasty" localSheetId="236">#REF!</definedName>
    <definedName name="lasty" localSheetId="237">#REF!</definedName>
    <definedName name="lasty" localSheetId="238">#REF!</definedName>
    <definedName name="lasty" localSheetId="239">#REF!</definedName>
    <definedName name="lasty" localSheetId="25">#REF!</definedName>
    <definedName name="lasty" localSheetId="240">#REF!</definedName>
    <definedName name="lasty" localSheetId="241">#REF!</definedName>
    <definedName name="lasty" localSheetId="242">#REF!</definedName>
    <definedName name="lasty" localSheetId="243">#REF!</definedName>
    <definedName name="lasty" localSheetId="244">#REF!</definedName>
    <definedName name="lasty" localSheetId="245">#REF!</definedName>
    <definedName name="lasty" localSheetId="246">#REF!</definedName>
    <definedName name="lasty" localSheetId="247">#REF!</definedName>
    <definedName name="lasty" localSheetId="248">#REF!</definedName>
    <definedName name="lasty" localSheetId="249">#REF!</definedName>
    <definedName name="lasty" localSheetId="250">#REF!</definedName>
    <definedName name="lasty" localSheetId="251">#REF!</definedName>
    <definedName name="lasty" localSheetId="252">#REF!</definedName>
    <definedName name="lasty" localSheetId="253">#REF!</definedName>
    <definedName name="lasty" localSheetId="27">#REF!</definedName>
    <definedName name="lasty" localSheetId="29">#REF!</definedName>
    <definedName name="lasty" localSheetId="31">#REF!</definedName>
    <definedName name="lasty" localSheetId="33">#REF!</definedName>
    <definedName name="lasty" localSheetId="35">#REF!</definedName>
    <definedName name="lasty" localSheetId="37">#REF!</definedName>
    <definedName name="lasty" localSheetId="39">#REF!</definedName>
    <definedName name="lasty" localSheetId="5">#REF!</definedName>
    <definedName name="lasty" localSheetId="41">#REF!</definedName>
    <definedName name="lasty" localSheetId="42">#REF!</definedName>
    <definedName name="lasty" localSheetId="43">#REF!</definedName>
    <definedName name="lasty" localSheetId="44">#REF!</definedName>
    <definedName name="lasty" localSheetId="45">#REF!</definedName>
    <definedName name="lasty" localSheetId="46">#REF!</definedName>
    <definedName name="lasty" localSheetId="47">#REF!</definedName>
    <definedName name="lasty" localSheetId="48">#REF!</definedName>
    <definedName name="lasty" localSheetId="49">#REF!</definedName>
    <definedName name="lasty" localSheetId="50">#REF!</definedName>
    <definedName name="lasty" localSheetId="51">#REF!</definedName>
    <definedName name="lasty" localSheetId="52">#REF!</definedName>
    <definedName name="lasty" localSheetId="53">#REF!</definedName>
    <definedName name="lasty" localSheetId="54">#REF!</definedName>
    <definedName name="lasty" localSheetId="55">#REF!</definedName>
    <definedName name="lasty" localSheetId="56">#REF!</definedName>
    <definedName name="lasty" localSheetId="57">#REF!</definedName>
    <definedName name="lasty" localSheetId="58">#REF!</definedName>
    <definedName name="lasty" localSheetId="59">#REF!</definedName>
    <definedName name="lasty" localSheetId="7">#REF!</definedName>
    <definedName name="lasty" localSheetId="60">#REF!</definedName>
    <definedName name="lasty" localSheetId="61">#REF!</definedName>
    <definedName name="lasty" localSheetId="62">#REF!</definedName>
    <definedName name="lasty" localSheetId="63">#REF!</definedName>
    <definedName name="lasty" localSheetId="64">#REF!</definedName>
    <definedName name="lasty" localSheetId="65">#REF!</definedName>
    <definedName name="lasty" localSheetId="66">#REF!</definedName>
    <definedName name="lasty" localSheetId="67">#REF!</definedName>
    <definedName name="lasty" localSheetId="68">#REF!</definedName>
    <definedName name="lasty" localSheetId="69">#REF!</definedName>
    <definedName name="lasty" localSheetId="70">#REF!</definedName>
    <definedName name="lasty" localSheetId="71">#REF!</definedName>
    <definedName name="lasty" localSheetId="72">#REF!</definedName>
    <definedName name="lasty" localSheetId="73">#REF!</definedName>
    <definedName name="lasty" localSheetId="74">#REF!</definedName>
    <definedName name="lasty" localSheetId="75">#REF!</definedName>
    <definedName name="lasty" localSheetId="76">#REF!</definedName>
    <definedName name="lasty" localSheetId="77">#REF!</definedName>
    <definedName name="lasty" localSheetId="78">#REF!</definedName>
    <definedName name="lasty" localSheetId="79">#REF!</definedName>
    <definedName name="lasty" localSheetId="9">#REF!</definedName>
    <definedName name="lasty" localSheetId="80">#REF!</definedName>
    <definedName name="lasty" localSheetId="81">#REF!</definedName>
    <definedName name="lasty" localSheetId="82">#REF!</definedName>
    <definedName name="lasty" localSheetId="83">#REF!</definedName>
    <definedName name="lasty" localSheetId="84">#REF!</definedName>
    <definedName name="lasty" localSheetId="85">#REF!</definedName>
    <definedName name="lasty" localSheetId="86">#REF!</definedName>
    <definedName name="lasty" localSheetId="87">#REF!</definedName>
    <definedName name="lasty" localSheetId="88">#REF!</definedName>
    <definedName name="lasty" localSheetId="89">#REF!</definedName>
    <definedName name="lasty" localSheetId="90">#REF!</definedName>
    <definedName name="lasty" localSheetId="91">#REF!</definedName>
    <definedName name="lasty" localSheetId="92">#REF!</definedName>
    <definedName name="lasty" localSheetId="93">#REF!</definedName>
    <definedName name="lasty" localSheetId="94">#REF!</definedName>
    <definedName name="lasty" localSheetId="95">#REF!</definedName>
    <definedName name="lasty" localSheetId="96">#REF!</definedName>
    <definedName name="lasty" localSheetId="97">#REF!</definedName>
    <definedName name="lasty" localSheetId="98">#REF!</definedName>
    <definedName name="lasty" localSheetId="99">#REF!</definedName>
    <definedName name="lasty" localSheetId="11">#REF!</definedName>
    <definedName name="lasty" localSheetId="100">#REF!</definedName>
    <definedName name="lasty" localSheetId="101">#REF!</definedName>
    <definedName name="lasty" localSheetId="102">#REF!</definedName>
    <definedName name="lasty" localSheetId="103">#REF!</definedName>
    <definedName name="lasty" localSheetId="104">#REF!</definedName>
    <definedName name="lasty" localSheetId="105">#REF!</definedName>
    <definedName name="lasty" localSheetId="106">#REF!</definedName>
    <definedName name="lasty" localSheetId="107">#REF!</definedName>
    <definedName name="lasty" localSheetId="108">#REF!</definedName>
    <definedName name="lasty" localSheetId="109">#REF!</definedName>
    <definedName name="lasty" localSheetId="110">#REF!</definedName>
    <definedName name="lasty" localSheetId="111">#REF!</definedName>
    <definedName name="lasty" localSheetId="112">#REF!</definedName>
    <definedName name="lasty" localSheetId="113">#REF!</definedName>
    <definedName name="lasty" localSheetId="114">#REF!</definedName>
    <definedName name="lasty" localSheetId="115">#REF!</definedName>
    <definedName name="lasty" localSheetId="116">#REF!</definedName>
    <definedName name="lasty" localSheetId="117">#REF!</definedName>
    <definedName name="lasty" localSheetId="118">#REF!</definedName>
    <definedName name="lasty" localSheetId="119">#REF!</definedName>
    <definedName name="lasty" localSheetId="13">#REF!</definedName>
    <definedName name="lasty" localSheetId="120">#REF!</definedName>
    <definedName name="lasty" localSheetId="121">#REF!</definedName>
    <definedName name="lasty" localSheetId="122">#REF!</definedName>
    <definedName name="lasty" localSheetId="123">#REF!</definedName>
    <definedName name="lasty" localSheetId="124">#REF!</definedName>
    <definedName name="lasty" localSheetId="125">#REF!</definedName>
    <definedName name="lasty" localSheetId="126">#REF!</definedName>
    <definedName name="lasty" localSheetId="127">#REF!</definedName>
    <definedName name="lasty" localSheetId="128">#REF!</definedName>
    <definedName name="lasty" localSheetId="129">#REF!</definedName>
    <definedName name="lasty" localSheetId="130">#REF!</definedName>
    <definedName name="lasty" localSheetId="131">#REF!</definedName>
    <definedName name="lasty" localSheetId="132">#REF!</definedName>
    <definedName name="lasty" localSheetId="133">#REF!</definedName>
    <definedName name="lasty" localSheetId="134">#REF!</definedName>
    <definedName name="lasty" localSheetId="135">#REF!</definedName>
    <definedName name="lasty" localSheetId="136">#REF!</definedName>
    <definedName name="lasty" localSheetId="137">#REF!</definedName>
    <definedName name="lasty" localSheetId="138">#REF!</definedName>
    <definedName name="lasty" localSheetId="139">#REF!</definedName>
    <definedName name="lasty" localSheetId="15">#REF!</definedName>
    <definedName name="lasty" localSheetId="140">#REF!</definedName>
    <definedName name="lasty" localSheetId="141">#REF!</definedName>
    <definedName name="lasty" localSheetId="142">#REF!</definedName>
    <definedName name="lasty" localSheetId="143">#REF!</definedName>
    <definedName name="lasty" localSheetId="144">#REF!</definedName>
    <definedName name="lasty" localSheetId="145">#REF!</definedName>
    <definedName name="lasty" localSheetId="146">#REF!</definedName>
    <definedName name="lasty" localSheetId="147">#REF!</definedName>
    <definedName name="lasty" localSheetId="148">#REF!</definedName>
    <definedName name="lasty" localSheetId="149">#REF!</definedName>
    <definedName name="lasty" localSheetId="150">#REF!</definedName>
    <definedName name="lasty" localSheetId="151">#REF!</definedName>
    <definedName name="lasty" localSheetId="152">#REF!</definedName>
    <definedName name="lasty" localSheetId="153">#REF!</definedName>
    <definedName name="lasty" localSheetId="154">#REF!</definedName>
    <definedName name="lasty" localSheetId="155">#REF!</definedName>
    <definedName name="lasty" localSheetId="156">#REF!</definedName>
    <definedName name="lasty" localSheetId="157">#REF!</definedName>
    <definedName name="lasty" localSheetId="158">#REF!</definedName>
    <definedName name="lasty" localSheetId="159">#REF!</definedName>
    <definedName name="lasty" localSheetId="160">#REF!</definedName>
    <definedName name="lasty" localSheetId="161">#REF!</definedName>
    <definedName name="lasty" localSheetId="162">#REF!</definedName>
    <definedName name="lasty" localSheetId="163">#REF!</definedName>
    <definedName name="lasty" localSheetId="164">#REF!</definedName>
    <definedName name="lasty" localSheetId="165">#REF!</definedName>
    <definedName name="lasty" localSheetId="166">#REF!</definedName>
    <definedName name="lasty" localSheetId="167">#REF!</definedName>
    <definedName name="lasty" localSheetId="168">#REF!</definedName>
    <definedName name="lasty" localSheetId="169">#REF!</definedName>
    <definedName name="lasty" localSheetId="170">#REF!</definedName>
    <definedName name="lasty" localSheetId="171">#REF!</definedName>
    <definedName name="lasty" localSheetId="172">#REF!</definedName>
    <definedName name="lasty" localSheetId="173">#REF!</definedName>
    <definedName name="lasty" localSheetId="174">#REF!</definedName>
    <definedName name="lasty" localSheetId="175">#REF!</definedName>
    <definedName name="lasty" localSheetId="176">#REF!</definedName>
    <definedName name="lasty" localSheetId="177">#REF!</definedName>
    <definedName name="lasty" localSheetId="178">#REF!</definedName>
    <definedName name="lasty" localSheetId="179">#REF!</definedName>
    <definedName name="lasty" localSheetId="19">#REF!</definedName>
    <definedName name="lasty" localSheetId="180">#REF!</definedName>
    <definedName name="lasty" localSheetId="181">#REF!</definedName>
    <definedName name="lasty" localSheetId="182">#REF!</definedName>
    <definedName name="lasty" localSheetId="183">#REF!</definedName>
    <definedName name="lasty" localSheetId="184">#REF!</definedName>
    <definedName name="lasty" localSheetId="185">#REF!</definedName>
    <definedName name="lasty" localSheetId="186">#REF!</definedName>
    <definedName name="lasty" localSheetId="187">#REF!</definedName>
    <definedName name="lasty" localSheetId="188">#REF!</definedName>
    <definedName name="lasty" localSheetId="189">#REF!</definedName>
    <definedName name="lasty" localSheetId="190">#REF!</definedName>
    <definedName name="lasty" localSheetId="191">#REF!</definedName>
    <definedName name="lasty" localSheetId="192">#REF!</definedName>
    <definedName name="lasty" localSheetId="193">#REF!</definedName>
    <definedName name="lasty" localSheetId="194">#REF!</definedName>
    <definedName name="lasty" localSheetId="195">#REF!</definedName>
    <definedName name="lasty" localSheetId="196">#REF!</definedName>
    <definedName name="lasty" localSheetId="197">#REF!</definedName>
    <definedName name="lasty" localSheetId="198">#REF!</definedName>
    <definedName name="lasty" localSheetId="199">#REF!</definedName>
    <definedName name="lasty">#REF!</definedName>
    <definedName name="_xlnm.Print_Area" localSheetId="1">'Bank Summary'!$A$2:$O$258</definedName>
    <definedName name="_xlnm.Print_Area" localSheetId="2">'BK # 1 - BEHI'!$A$2:$BH$55</definedName>
    <definedName name="_xlnm.Print_Area" localSheetId="3">'BK # 1 - NBS'!$A$2:$J$52</definedName>
    <definedName name="_xlnm.Print_Area" localSheetId="20">'BK # 10 - BEHI'!$A$2:$BH$55</definedName>
    <definedName name="_xlnm.Print_Area" localSheetId="21">'BK # 10 - NBS'!$A$2:$J$52</definedName>
    <definedName name="_xlnm.Print_Area" localSheetId="200">'BK # 100 - BEHI'!$A$2:$BH$55</definedName>
    <definedName name="_xlnm.Print_Area" localSheetId="201">'BK # 100 - NBS'!$A$2:$J$52</definedName>
    <definedName name="_xlnm.Print_Area" localSheetId="202">'BK # 101 - BEHI'!$A$2:$BH$55</definedName>
    <definedName name="_xlnm.Print_Area" localSheetId="203">'BK # 101 - NBS'!$A$2:$J$52</definedName>
    <definedName name="_xlnm.Print_Area" localSheetId="204">'BK # 102 - BEHI'!$A$2:$BH$55</definedName>
    <definedName name="_xlnm.Print_Area" localSheetId="205">'BK # 102 - NBS'!$A$2:$J$52</definedName>
    <definedName name="_xlnm.Print_Area" localSheetId="206">'BK # 103 - BEHI'!$A$2:$BH$55</definedName>
    <definedName name="_xlnm.Print_Area" localSheetId="207">'BK # 103 - NBS'!$A$2:$J$52</definedName>
    <definedName name="_xlnm.Print_Area" localSheetId="208">'BK # 104 - BEHI'!$A$2:$BH$55</definedName>
    <definedName name="_xlnm.Print_Area" localSheetId="209">'BK # 104 - NBS'!$A$2:$J$52</definedName>
    <definedName name="_xlnm.Print_Area" localSheetId="210">'BK # 105 - BEHI'!$A$2:$BH$55</definedName>
    <definedName name="_xlnm.Print_Area" localSheetId="211">'BK # 105 - NBS'!$A$2:$J$52</definedName>
    <definedName name="_xlnm.Print_Area" localSheetId="212">'BK # 106 - BEHI'!$A$2:$BH$55</definedName>
    <definedName name="_xlnm.Print_Area" localSheetId="213">'BK # 106 - NBS'!$A$2:$J$52</definedName>
    <definedName name="_xlnm.Print_Area" localSheetId="214">'BK # 107 - BEHI'!$A$2:$BH$55</definedName>
    <definedName name="_xlnm.Print_Area" localSheetId="215">'BK # 107 - NBS'!$A$2:$J$52</definedName>
    <definedName name="_xlnm.Print_Area" localSheetId="216">'BK # 108 - BEHI'!$A$2:$BH$55</definedName>
    <definedName name="_xlnm.Print_Area" localSheetId="217">'BK # 108 - NBS'!$A$2:$J$52</definedName>
    <definedName name="_xlnm.Print_Area" localSheetId="218">'BK # 109 - BEHI'!$A$2:$BH$55</definedName>
    <definedName name="_xlnm.Print_Area" localSheetId="219">'BK # 109 - NBS'!$A$2:$J$52</definedName>
    <definedName name="_xlnm.Print_Area" localSheetId="22">'BK # 11 - BEHI'!$A$2:$BH$55</definedName>
    <definedName name="_xlnm.Print_Area" localSheetId="23">'BK # 11 - NBS'!$A$2:$J$52</definedName>
    <definedName name="_xlnm.Print_Area" localSheetId="220">'BK # 110 - BEHI'!$A$2:$BH$55</definedName>
    <definedName name="_xlnm.Print_Area" localSheetId="221">'BK # 110 - NBS'!$A$2:$J$52</definedName>
    <definedName name="_xlnm.Print_Area" localSheetId="222">'BK # 111 - BEHI'!$A$2:$BH$55</definedName>
    <definedName name="_xlnm.Print_Area" localSheetId="223">'BK # 111 - NBS'!$A$2:$J$52</definedName>
    <definedName name="_xlnm.Print_Area" localSheetId="224">'BK # 112 - BEHI'!$A$2:$BH$55</definedName>
    <definedName name="_xlnm.Print_Area" localSheetId="225">'BK # 112 - NBS'!$A$2:$J$52</definedName>
    <definedName name="_xlnm.Print_Area" localSheetId="226">'BK # 113 - BEHI'!$A$2:$BH$55</definedName>
    <definedName name="_xlnm.Print_Area" localSheetId="227">'BK # 113 - NBS'!$A$2:$J$52</definedName>
    <definedName name="_xlnm.Print_Area" localSheetId="228">'BK # 114 - BEHI'!$A$2:$BH$55</definedName>
    <definedName name="_xlnm.Print_Area" localSheetId="229">'BK # 114 - NBS'!$A$2:$J$52</definedName>
    <definedName name="_xlnm.Print_Area" localSheetId="230">'BK # 115 - BEHI'!$A$2:$BH$55</definedName>
    <definedName name="_xlnm.Print_Area" localSheetId="231">'BK # 115 - NBS'!$A$2:$J$52</definedName>
    <definedName name="_xlnm.Print_Area" localSheetId="232">'BK # 116 - BEHI'!$A$2:$BH$55</definedName>
    <definedName name="_xlnm.Print_Area" localSheetId="233">'BK # 116 - NBS'!$A$2:$J$52</definedName>
    <definedName name="_xlnm.Print_Area" localSheetId="234">'BK # 117 - BEHI'!$A$2:$BH$55</definedName>
    <definedName name="_xlnm.Print_Area" localSheetId="235">'BK # 117 - NBS'!$A$2:$J$52</definedName>
    <definedName name="_xlnm.Print_Area" localSheetId="236">'BK # 118 - BEHI'!$A$2:$BH$55</definedName>
    <definedName name="_xlnm.Print_Area" localSheetId="237">'BK # 118 - NBS'!$A$2:$J$52</definedName>
    <definedName name="_xlnm.Print_Area" localSheetId="238">'BK # 119 - BEHI'!$A$2:$BH$55</definedName>
    <definedName name="_xlnm.Print_Area" localSheetId="239">'BK # 119 - NBS'!$A$2:$J$52</definedName>
    <definedName name="_xlnm.Print_Area" localSheetId="24">'BK # 12 - BEHI'!$A$2:$BH$55</definedName>
    <definedName name="_xlnm.Print_Area" localSheetId="25">'BK # 12 - NBS'!$A$2:$J$52</definedName>
    <definedName name="_xlnm.Print_Area" localSheetId="240">'BK # 120 - BEHI'!$A$2:$BH$55</definedName>
    <definedName name="_xlnm.Print_Area" localSheetId="241">'BK # 120 - NBS'!$A$2:$J$52</definedName>
    <definedName name="_xlnm.Print_Area" localSheetId="242">'BK # 121 - BEHI'!$A$2:$BH$55</definedName>
    <definedName name="_xlnm.Print_Area" localSheetId="243">'BK # 121 - NBS'!$A$2:$J$52</definedName>
    <definedName name="_xlnm.Print_Area" localSheetId="244">'BK # 122 - BEHI'!$A$2:$BH$55</definedName>
    <definedName name="_xlnm.Print_Area" localSheetId="245">'BK # 122 - NBS'!$A$2:$J$52</definedName>
    <definedName name="_xlnm.Print_Area" localSheetId="246">'BK # 123 - BEHI'!$A$2:$BH$55</definedName>
    <definedName name="_xlnm.Print_Area" localSheetId="247">'BK # 123 - NBS'!$A$2:$J$52</definedName>
    <definedName name="_xlnm.Print_Area" localSheetId="248">'BK # 124 - BEHI'!$A$2:$BH$55</definedName>
    <definedName name="_xlnm.Print_Area" localSheetId="249">'BK # 124 - NBS'!$A$2:$J$52</definedName>
    <definedName name="_xlnm.Print_Area" localSheetId="250">'BK # 125 - BEHI'!$A$2:$BH$55</definedName>
    <definedName name="_xlnm.Print_Area" localSheetId="251">'BK # 125 - NBS'!$A$2:$J$52</definedName>
    <definedName name="_xlnm.Print_Area" localSheetId="252">'BK # 126 - BEHI'!$A$2:$BH$55</definedName>
    <definedName name="_xlnm.Print_Area" localSheetId="253">'BK # 126 - NBS'!$A$2:$J$52</definedName>
    <definedName name="_xlnm.Print_Area" localSheetId="26">'BK # 13 - BEHI'!$A$2:$BH$55</definedName>
    <definedName name="_xlnm.Print_Area" localSheetId="27">'BK # 13 - NBS'!$A$2:$J$52</definedName>
    <definedName name="_xlnm.Print_Area" localSheetId="28">'BK # 14 - BEHI'!$A$2:$BH$55</definedName>
    <definedName name="_xlnm.Print_Area" localSheetId="29">'BK # 14 - NBS'!$A$2:$J$52</definedName>
    <definedName name="_xlnm.Print_Area" localSheetId="30">'BK # 15 - BEHI'!$A$2:$BH$55</definedName>
    <definedName name="_xlnm.Print_Area" localSheetId="31">'BK # 15 - NBS'!$A$2:$J$52</definedName>
    <definedName name="_xlnm.Print_Area" localSheetId="32">'BK # 16 - BEHI'!$A$2:$BH$55</definedName>
    <definedName name="_xlnm.Print_Area" localSheetId="33">'BK # 16 - NBS'!$A$2:$J$52</definedName>
    <definedName name="_xlnm.Print_Area" localSheetId="34">'BK # 17 - BEHI'!$A$2:$BH$55</definedName>
    <definedName name="_xlnm.Print_Area" localSheetId="35">'BK # 17 - NBS'!$A$2:$J$52</definedName>
    <definedName name="_xlnm.Print_Area" localSheetId="36">'BK # 18 - BEHI'!$A$2:$BH$55</definedName>
    <definedName name="_xlnm.Print_Area" localSheetId="37">'BK # 18 - NBS'!$A$2:$J$52</definedName>
    <definedName name="_xlnm.Print_Area" localSheetId="38">'BK # 19 - BEHI'!$A$2:$BH$55</definedName>
    <definedName name="_xlnm.Print_Area" localSheetId="39">'BK # 19 - NBS'!$A$2:$J$52</definedName>
    <definedName name="_xlnm.Print_Area" localSheetId="4">'BK # 2 - BEHI'!$A$2:$BH$55</definedName>
    <definedName name="_xlnm.Print_Area" localSheetId="5">'BK # 2 - NBS'!$A$2:$J$52</definedName>
    <definedName name="_xlnm.Print_Area" localSheetId="40">'BK # 20 - BEHI'!$A$2:$BH$55</definedName>
    <definedName name="_xlnm.Print_Area" localSheetId="41">'BK # 20 - NBS'!$A$2:$J$52</definedName>
    <definedName name="_xlnm.Print_Area" localSheetId="42">'BK # 21 - BEHI'!$A$2:$BH$55</definedName>
    <definedName name="_xlnm.Print_Area" localSheetId="43">'BK # 21 - NBS'!$A$2:$J$52</definedName>
    <definedName name="_xlnm.Print_Area" localSheetId="44">'BK # 22 - BEHI'!$A$2:$BH$55</definedName>
    <definedName name="_xlnm.Print_Area" localSheetId="45">'BK # 22 - NBS'!$A$2:$J$52</definedName>
    <definedName name="_xlnm.Print_Area" localSheetId="46">'BK # 23 - BEHI'!$A$2:$BH$55</definedName>
    <definedName name="_xlnm.Print_Area" localSheetId="47">'BK # 23 - NBS'!$A$2:$J$52</definedName>
    <definedName name="_xlnm.Print_Area" localSheetId="48">'BK # 24 - BEHI'!$A$2:$BH$55</definedName>
    <definedName name="_xlnm.Print_Area" localSheetId="49">'BK # 24 - NBS'!$A$2:$J$52</definedName>
    <definedName name="_xlnm.Print_Area" localSheetId="50">'BK # 25 - BEHI'!$A$2:$BH$55</definedName>
    <definedName name="_xlnm.Print_Area" localSheetId="51">'BK # 25 - NBS'!$A$2:$J$52</definedName>
    <definedName name="_xlnm.Print_Area" localSheetId="52">'BK # 26 - BEHI'!$A$2:$BH$55</definedName>
    <definedName name="_xlnm.Print_Area" localSheetId="53">'BK # 26 - NBS'!$A$2:$J$52</definedName>
    <definedName name="_xlnm.Print_Area" localSheetId="54">'BK # 27 - BEHI'!$A$2:$BH$55</definedName>
    <definedName name="_xlnm.Print_Area" localSheetId="55">'BK # 27 - NBS'!$A$2:$J$52</definedName>
    <definedName name="_xlnm.Print_Area" localSheetId="56">'BK # 28 - BEHI'!$A$2:$BH$55</definedName>
    <definedName name="_xlnm.Print_Area" localSheetId="57">'BK # 28 - NBS'!$A$2:$J$52</definedName>
    <definedName name="_xlnm.Print_Area" localSheetId="58">'BK # 29 - BEHI'!$A$2:$BH$55</definedName>
    <definedName name="_xlnm.Print_Area" localSheetId="59">'BK # 29 - NBS'!$A$2:$J$52</definedName>
    <definedName name="_xlnm.Print_Area" localSheetId="6">'BK # 3 - BEHI'!$A$2:$BH$55</definedName>
    <definedName name="_xlnm.Print_Area" localSheetId="7">'BK # 3 - NBS'!$A$2:$J$52</definedName>
    <definedName name="_xlnm.Print_Area" localSheetId="60">'BK # 30 - BEHI'!$A$2:$BH$55</definedName>
    <definedName name="_xlnm.Print_Area" localSheetId="61">'BK # 30 - NBS'!$A$2:$J$52</definedName>
    <definedName name="_xlnm.Print_Area" localSheetId="62">'BK # 31 - BEHI'!$A$2:$BH$55</definedName>
    <definedName name="_xlnm.Print_Area" localSheetId="63">'BK # 31 - NBS'!$A$2:$J$52</definedName>
    <definedName name="_xlnm.Print_Area" localSheetId="64">'BK # 32 - BEHI'!$A$2:$BH$55</definedName>
    <definedName name="_xlnm.Print_Area" localSheetId="65">'BK # 32 - NBS'!$A$2:$J$52</definedName>
    <definedName name="_xlnm.Print_Area" localSheetId="66">'BK # 33 - BEHI'!$A$2:$BH$55</definedName>
    <definedName name="_xlnm.Print_Area" localSheetId="67">'BK # 33 - NBS'!$A$2:$J$52</definedName>
    <definedName name="_xlnm.Print_Area" localSheetId="68">'BK # 34 - BEHI'!$A$2:$BH$55</definedName>
    <definedName name="_xlnm.Print_Area" localSheetId="69">'BK # 34 - NBS'!$A$2:$J$52</definedName>
    <definedName name="_xlnm.Print_Area" localSheetId="70">'BK # 35 - BEHI'!$A$2:$BH$55</definedName>
    <definedName name="_xlnm.Print_Area" localSheetId="71">'BK # 35 - NBS'!$A$2:$J$52</definedName>
    <definedName name="_xlnm.Print_Area" localSheetId="72">'BK # 36 - BEHI'!$A$2:$BH$55</definedName>
    <definedName name="_xlnm.Print_Area" localSheetId="73">'BK # 36 - NBS'!$A$2:$J$52</definedName>
    <definedName name="_xlnm.Print_Area" localSheetId="74">'BK # 37 - BEHI'!$A$2:$BH$55</definedName>
    <definedName name="_xlnm.Print_Area" localSheetId="75">'BK # 37 - NBS'!$A$2:$J$52</definedName>
    <definedName name="_xlnm.Print_Area" localSheetId="76">'BK # 38 - BEHI'!$A$2:$BH$55</definedName>
    <definedName name="_xlnm.Print_Area" localSheetId="77">'BK # 38 - NBS'!$A$2:$J$52</definedName>
    <definedName name="_xlnm.Print_Area" localSheetId="78">'BK # 39 - BEHI'!$A$2:$BH$55</definedName>
    <definedName name="_xlnm.Print_Area" localSheetId="79">'BK # 39 - NBS'!$A$2:$J$52</definedName>
    <definedName name="_xlnm.Print_Area" localSheetId="8">'BK # 4 - BEHI'!$A$2:$BH$55</definedName>
    <definedName name="_xlnm.Print_Area" localSheetId="9">'BK # 4 - NBS'!$A$2:$J$52</definedName>
    <definedName name="_xlnm.Print_Area" localSheetId="80">'BK # 40 - BEHI'!$A$2:$BH$55</definedName>
    <definedName name="_xlnm.Print_Area" localSheetId="81">'BK # 40 - NBS'!$A$2:$J$52</definedName>
    <definedName name="_xlnm.Print_Area" localSheetId="82">'BK # 41 - BEHI'!$A$2:$BH$55</definedName>
    <definedName name="_xlnm.Print_Area" localSheetId="83">'BK # 41 - NBS'!$A$2:$J$52</definedName>
    <definedName name="_xlnm.Print_Area" localSheetId="84">'BK # 42 - BEHI'!$A$2:$BH$55</definedName>
    <definedName name="_xlnm.Print_Area" localSheetId="85">'BK # 42 - NBS'!$A$2:$J$52</definedName>
    <definedName name="_xlnm.Print_Area" localSheetId="86">'BK # 43 - BEHI'!$A$2:$BH$55</definedName>
    <definedName name="_xlnm.Print_Area" localSheetId="87">'BK # 43 - NBS'!$A$2:$J$52</definedName>
    <definedName name="_xlnm.Print_Area" localSheetId="88">'BK # 44 - BEHI'!$A$2:$BH$55</definedName>
    <definedName name="_xlnm.Print_Area" localSheetId="89">'BK # 44 - NBS'!$A$2:$J$52</definedName>
    <definedName name="_xlnm.Print_Area" localSheetId="90">'BK # 45 - BEHI'!$A$2:$BH$55</definedName>
    <definedName name="_xlnm.Print_Area" localSheetId="91">'BK # 45 - NBS'!$A$2:$J$52</definedName>
    <definedName name="_xlnm.Print_Area" localSheetId="92">'BK # 46 - BEHI'!$A$2:$BH$55</definedName>
    <definedName name="_xlnm.Print_Area" localSheetId="93">'BK # 46 - NBS'!$A$2:$J$52</definedName>
    <definedName name="_xlnm.Print_Area" localSheetId="94">'BK # 47 - BEHI'!$A$2:$BH$55</definedName>
    <definedName name="_xlnm.Print_Area" localSheetId="95">'BK # 47 - NBS'!$A$2:$J$52</definedName>
    <definedName name="_xlnm.Print_Area" localSheetId="96">'BK # 48 - BEHI'!$A$2:$BH$55</definedName>
    <definedName name="_xlnm.Print_Area" localSheetId="97">'BK # 48 - NBS'!$A$2:$J$52</definedName>
    <definedName name="_xlnm.Print_Area" localSheetId="98">'BK # 49 - BEHI'!$A$2:$BH$55</definedName>
    <definedName name="_xlnm.Print_Area" localSheetId="99">'BK # 49 - NBS'!$A$2:$J$52</definedName>
    <definedName name="_xlnm.Print_Area" localSheetId="10">'BK # 5 - BEHI'!$A$2:$BH$55</definedName>
    <definedName name="_xlnm.Print_Area" localSheetId="11">'BK # 5 - NBS'!$A$2:$J$52</definedName>
    <definedName name="_xlnm.Print_Area" localSheetId="100">'BK # 50 - BEHI'!$A$2:$BH$55</definedName>
    <definedName name="_xlnm.Print_Area" localSheetId="101">'BK # 50 - NBS'!$A$2:$J$52</definedName>
    <definedName name="_xlnm.Print_Area" localSheetId="102">'BK # 51 - BEHI'!$A$2:$BH$55</definedName>
    <definedName name="_xlnm.Print_Area" localSheetId="103">'BK # 51 - NBS'!$A$2:$J$52</definedName>
    <definedName name="_xlnm.Print_Area" localSheetId="104">'BK # 52 - BEHI'!$A$2:$BH$55</definedName>
    <definedName name="_xlnm.Print_Area" localSheetId="105">'BK # 52 - NBS'!$A$2:$J$52</definedName>
    <definedName name="_xlnm.Print_Area" localSheetId="106">'BK # 53 - BEHI'!$A$2:$BH$55</definedName>
    <definedName name="_xlnm.Print_Area" localSheetId="107">'BK # 53 - NBS'!$A$2:$J$52</definedName>
    <definedName name="_xlnm.Print_Area" localSheetId="108">'BK # 54 - BEHI'!$A$2:$BH$55</definedName>
    <definedName name="_xlnm.Print_Area" localSheetId="109">'BK # 54 - NBS'!$A$2:$J$52</definedName>
    <definedName name="_xlnm.Print_Area" localSheetId="110">'BK # 55 - BEHI'!$A$2:$BH$55</definedName>
    <definedName name="_xlnm.Print_Area" localSheetId="111">'BK # 55 - NBS'!$A$2:$J$52</definedName>
    <definedName name="_xlnm.Print_Area" localSheetId="112">'BK # 56 - BEHI'!$A$2:$BH$55</definedName>
    <definedName name="_xlnm.Print_Area" localSheetId="113">'BK # 56 - NBS'!$A$2:$J$52</definedName>
    <definedName name="_xlnm.Print_Area" localSheetId="114">'BK # 57 - BEHI'!$A$2:$BH$55</definedName>
    <definedName name="_xlnm.Print_Area" localSheetId="115">'BK # 57 - NBS'!$A$2:$J$52</definedName>
    <definedName name="_xlnm.Print_Area" localSheetId="116">'BK # 58 - BEHI'!$A$2:$BH$55</definedName>
    <definedName name="_xlnm.Print_Area" localSheetId="117">'BK # 58 - NBS'!$A$2:$J$52</definedName>
    <definedName name="_xlnm.Print_Area" localSheetId="118">'BK # 59 - BEHI'!$A$2:$BH$55</definedName>
    <definedName name="_xlnm.Print_Area" localSheetId="119">'BK # 59 - NBS'!$A$2:$J$52</definedName>
    <definedName name="_xlnm.Print_Area" localSheetId="12">'BK # 6 - BEHI'!$A$2:$BH$55</definedName>
    <definedName name="_xlnm.Print_Area" localSheetId="13">'BK # 6 - NBS'!$A$2:$J$52</definedName>
    <definedName name="_xlnm.Print_Area" localSheetId="120">'BK # 60 - BEHI'!$A$2:$BH$55</definedName>
    <definedName name="_xlnm.Print_Area" localSheetId="121">'BK # 60 - NBS'!$A$2:$J$52</definedName>
    <definedName name="_xlnm.Print_Area" localSheetId="122">'BK # 61 - BEHI'!$A$2:$BH$55</definedName>
    <definedName name="_xlnm.Print_Area" localSheetId="123">'BK # 61 - NBS'!$A$2:$J$52</definedName>
    <definedName name="_xlnm.Print_Area" localSheetId="124">'BK # 62 - BEHI'!$A$2:$BH$55</definedName>
    <definedName name="_xlnm.Print_Area" localSheetId="125">'BK # 62 - NBS'!$A$2:$J$52</definedName>
    <definedName name="_xlnm.Print_Area" localSheetId="126">'BK # 63 - BEHI'!$A$2:$BH$55</definedName>
    <definedName name="_xlnm.Print_Area" localSheetId="127">'BK # 63 - NBS'!$A$2:$J$52</definedName>
    <definedName name="_xlnm.Print_Area" localSheetId="128">'BK # 64 - BEHI'!$A$2:$BH$55</definedName>
    <definedName name="_xlnm.Print_Area" localSheetId="129">'BK # 64 - NBS'!$A$2:$J$52</definedName>
    <definedName name="_xlnm.Print_Area" localSheetId="130">'BK # 65 - BEHI'!$A$2:$BH$55</definedName>
    <definedName name="_xlnm.Print_Area" localSheetId="131">'BK # 65 - NBS'!$A$2:$J$52</definedName>
    <definedName name="_xlnm.Print_Area" localSheetId="132">'BK # 66 - BEHI'!$A$2:$BH$55</definedName>
    <definedName name="_xlnm.Print_Area" localSheetId="133">'BK # 66 - NBS'!$A$2:$J$52</definedName>
    <definedName name="_xlnm.Print_Area" localSheetId="134">'BK # 67 - BEHI'!$A$2:$BH$55</definedName>
    <definedName name="_xlnm.Print_Area" localSheetId="135">'BK # 67 - NBS'!$A$2:$J$52</definedName>
    <definedName name="_xlnm.Print_Area" localSheetId="136">'BK # 68 - BEHI'!$A$2:$BH$55</definedName>
    <definedName name="_xlnm.Print_Area" localSheetId="137">'BK # 68 - NBS'!$A$2:$J$52</definedName>
    <definedName name="_xlnm.Print_Area" localSheetId="138">'BK # 69 - BEHI'!$A$2:$BH$55</definedName>
    <definedName name="_xlnm.Print_Area" localSheetId="139">'BK # 69 - NBS'!$A$2:$J$52</definedName>
    <definedName name="_xlnm.Print_Area" localSheetId="14">'BK # 7 - BEHI'!$A$2:$BH$55</definedName>
    <definedName name="_xlnm.Print_Area" localSheetId="15">'BK # 7 - NBS'!$A$2:$J$52</definedName>
    <definedName name="_xlnm.Print_Area" localSheetId="140">'BK # 70 - BEHI'!$A$2:$BH$55</definedName>
    <definedName name="_xlnm.Print_Area" localSheetId="141">'BK # 70 - NBS'!$A$2:$J$52</definedName>
    <definedName name="_xlnm.Print_Area" localSheetId="142">'BK # 71 - BEHI'!$A$2:$BH$55</definedName>
    <definedName name="_xlnm.Print_Area" localSheetId="143">'BK # 71 - NBS'!$A$2:$J$52</definedName>
    <definedName name="_xlnm.Print_Area" localSheetId="144">'BK # 72 - BEHI'!$A$2:$BH$55</definedName>
    <definedName name="_xlnm.Print_Area" localSheetId="145">'BK # 72 - NBS'!$A$2:$J$52</definedName>
    <definedName name="_xlnm.Print_Area" localSheetId="146">'BK # 73 - BEHI'!$A$2:$BH$55</definedName>
    <definedName name="_xlnm.Print_Area" localSheetId="147">'BK # 73 - NBS'!$A$2:$J$52</definedName>
    <definedName name="_xlnm.Print_Area" localSheetId="148">'BK # 74 - BEHI'!$A$2:$BH$55</definedName>
    <definedName name="_xlnm.Print_Area" localSheetId="149">'BK # 74 - NBS'!$A$2:$J$52</definedName>
    <definedName name="_xlnm.Print_Area" localSheetId="150">'BK # 75 - BEHI'!$A$2:$BH$55</definedName>
    <definedName name="_xlnm.Print_Area" localSheetId="151">'BK # 75 - NBS'!$A$2:$J$52</definedName>
    <definedName name="_xlnm.Print_Area" localSheetId="152">'BK # 76 - BEHI'!$A$2:$BH$55</definedName>
    <definedName name="_xlnm.Print_Area" localSheetId="153">'BK # 76 - NBS'!$A$2:$J$52</definedName>
    <definedName name="_xlnm.Print_Area" localSheetId="154">'BK # 77 - BEHI'!$A$2:$BH$55</definedName>
    <definedName name="_xlnm.Print_Area" localSheetId="155">'BK # 77 - NBS'!$A$2:$J$52</definedName>
    <definedName name="_xlnm.Print_Area" localSheetId="156">'BK # 78 - BEHI'!$A$2:$BH$55</definedName>
    <definedName name="_xlnm.Print_Area" localSheetId="157">'BK # 78 - NBS'!$A$2:$J$52</definedName>
    <definedName name="_xlnm.Print_Area" localSheetId="158">'BK # 79 - BEHI'!$A$2:$BH$55</definedName>
    <definedName name="_xlnm.Print_Area" localSheetId="159">'BK # 79 - NBS'!$A$2:$J$52</definedName>
    <definedName name="_xlnm.Print_Area" localSheetId="16">'BK # 8 - BEHI'!$A$2:$BH$55</definedName>
    <definedName name="_xlnm.Print_Area" localSheetId="17">'BK # 8 - NBS'!$A$2:$J$52</definedName>
    <definedName name="_xlnm.Print_Area" localSheetId="160">'BK # 80 - BEHI'!$A$2:$BH$55</definedName>
    <definedName name="_xlnm.Print_Area" localSheetId="161">'BK # 80 - NBS'!$A$2:$J$52</definedName>
    <definedName name="_xlnm.Print_Area" localSheetId="162">'BK # 81 - BEHI'!$A$2:$BH$55</definedName>
    <definedName name="_xlnm.Print_Area" localSheetId="163">'BK # 81 - NBS'!$A$2:$J$52</definedName>
    <definedName name="_xlnm.Print_Area" localSheetId="164">'BK # 82 - BEHI'!$A$2:$BH$55</definedName>
    <definedName name="_xlnm.Print_Area" localSheetId="165">'BK # 82 - NBS'!$A$2:$J$52</definedName>
    <definedName name="_xlnm.Print_Area" localSheetId="166">'BK # 83 - BEHI'!$A$2:$BH$55</definedName>
    <definedName name="_xlnm.Print_Area" localSheetId="167">'BK # 83 - NBS'!$A$2:$J$52</definedName>
    <definedName name="_xlnm.Print_Area" localSheetId="168">'BK # 84 - BEHI'!$A$2:$BH$55</definedName>
    <definedName name="_xlnm.Print_Area" localSheetId="169">'BK # 84 - NBS'!$A$2:$J$52</definedName>
    <definedName name="_xlnm.Print_Area" localSheetId="170">'BK # 85 - BEHI'!$A$2:$BH$55</definedName>
    <definedName name="_xlnm.Print_Area" localSheetId="171">'BK # 85 - NBS'!$A$2:$J$52</definedName>
    <definedName name="_xlnm.Print_Area" localSheetId="172">'BK # 86 - BEHI'!$A$2:$BH$55</definedName>
    <definedName name="_xlnm.Print_Area" localSheetId="173">'BK # 86 - NBS'!$A$2:$J$52</definedName>
    <definedName name="_xlnm.Print_Area" localSheetId="174">'BK # 87 - BEHI'!$A$2:$BH$55</definedName>
    <definedName name="_xlnm.Print_Area" localSheetId="175">'BK # 87 - NBS'!$A$2:$J$52</definedName>
    <definedName name="_xlnm.Print_Area" localSheetId="176">'BK # 88 - BEHI'!$A$2:$BH$55</definedName>
    <definedName name="_xlnm.Print_Area" localSheetId="177">'BK # 88 - NBS'!$A$2:$J$52</definedName>
    <definedName name="_xlnm.Print_Area" localSheetId="178">'BK # 89 - BEHI'!$A$2:$BH$55</definedName>
    <definedName name="_xlnm.Print_Area" localSheetId="179">'BK # 89 - NBS'!$A$2:$J$52</definedName>
    <definedName name="_xlnm.Print_Area" localSheetId="18">'BK # 9 - BEHI'!$A$2:$BH$55</definedName>
    <definedName name="_xlnm.Print_Area" localSheetId="19">'BK # 9 - NBS'!$A$2:$J$52</definedName>
    <definedName name="_xlnm.Print_Area" localSheetId="180">'BK # 90 - BEHI'!$A$2:$BH$55</definedName>
    <definedName name="_xlnm.Print_Area" localSheetId="181">'BK # 90 - NBS'!$A$2:$J$52</definedName>
    <definedName name="_xlnm.Print_Area" localSheetId="182">'BK # 91 - BEHI'!$A$2:$BH$55</definedName>
    <definedName name="_xlnm.Print_Area" localSheetId="183">'BK # 91 - NBS'!$A$2:$J$52</definedName>
    <definedName name="_xlnm.Print_Area" localSheetId="184">'BK # 92 - BEHI'!$A$2:$BH$55</definedName>
    <definedName name="_xlnm.Print_Area" localSheetId="185">'BK # 92 - NBS'!$A$2:$J$52</definedName>
    <definedName name="_xlnm.Print_Area" localSheetId="186">'BK # 93 - BEHI'!$A$2:$BH$55</definedName>
    <definedName name="_xlnm.Print_Area" localSheetId="187">'BK # 93 - NBS'!$A$2:$J$52</definedName>
    <definedName name="_xlnm.Print_Area" localSheetId="188">'BK # 94 - BEHI'!$A$2:$BH$55</definedName>
    <definedName name="_xlnm.Print_Area" localSheetId="189">'BK # 94 - NBS'!$A$2:$J$52</definedName>
    <definedName name="_xlnm.Print_Area" localSheetId="190">'BK # 95 - BEHI'!$A$2:$BH$55</definedName>
    <definedName name="_xlnm.Print_Area" localSheetId="191">'BK # 95 - NBS'!$A$2:$J$52</definedName>
    <definedName name="_xlnm.Print_Area" localSheetId="192">'BK # 96 - BEHI'!$A$2:$BH$55</definedName>
    <definedName name="_xlnm.Print_Area" localSheetId="193">'BK # 96 - NBS'!$A$2:$J$52</definedName>
    <definedName name="_xlnm.Print_Area" localSheetId="194">'BK # 97 - BEHI'!$A$2:$BH$55</definedName>
    <definedName name="_xlnm.Print_Area" localSheetId="195">'BK # 97 - NBS'!$A$2:$J$52</definedName>
    <definedName name="_xlnm.Print_Area" localSheetId="196">'BK # 98 - BEHI'!$A$2:$BH$55</definedName>
    <definedName name="_xlnm.Print_Area" localSheetId="197">'BK # 98 - NBS'!$A$2:$J$52</definedName>
    <definedName name="_xlnm.Print_Area" localSheetId="198">'BK # 99 - BEHI'!$A$2:$BH$55</definedName>
    <definedName name="_xlnm.Print_Area" localSheetId="199">'BK # 99 - NBS'!$A$2:$J$52</definedName>
    <definedName name="_xlnm.Print_Titles" localSheetId="1">'Bank Summary'!$3:$5</definedName>
  </definedNames>
  <calcPr calcId="171027"/>
</workbook>
</file>

<file path=xl/calcChain.xml><?xml version="1.0" encoding="utf-8"?>
<calcChain xmlns="http://schemas.openxmlformats.org/spreadsheetml/2006/main">
  <c r="N256" i="1" l="1"/>
  <c r="N254" i="1"/>
  <c r="N252" i="1"/>
  <c r="N250" i="1"/>
  <c r="N248" i="1"/>
  <c r="N246" i="1"/>
  <c r="N244" i="1"/>
  <c r="N242" i="1"/>
  <c r="N240" i="1"/>
  <c r="N238" i="1"/>
  <c r="N236" i="1"/>
  <c r="N234" i="1"/>
  <c r="N232" i="1"/>
  <c r="N230" i="1"/>
  <c r="N228" i="1"/>
  <c r="N226" i="1"/>
  <c r="N224" i="1"/>
  <c r="N222" i="1"/>
  <c r="N220" i="1"/>
  <c r="N218" i="1"/>
  <c r="N216" i="1"/>
  <c r="N214" i="1"/>
  <c r="N212" i="1"/>
  <c r="N210" i="1"/>
  <c r="N208" i="1"/>
  <c r="N206" i="1"/>
  <c r="N204" i="1"/>
  <c r="N202" i="1"/>
  <c r="N200" i="1"/>
  <c r="N198" i="1"/>
  <c r="N196" i="1"/>
  <c r="N194" i="1"/>
  <c r="N192" i="1"/>
  <c r="N190" i="1"/>
  <c r="N188" i="1"/>
  <c r="N186" i="1"/>
  <c r="N184" i="1"/>
  <c r="N182" i="1"/>
  <c r="N180" i="1"/>
  <c r="N178" i="1"/>
  <c r="N176" i="1"/>
  <c r="N174" i="1"/>
  <c r="N172" i="1"/>
  <c r="N170" i="1"/>
  <c r="N168" i="1"/>
  <c r="N166" i="1"/>
  <c r="N164" i="1"/>
  <c r="N162" i="1"/>
  <c r="N160" i="1"/>
  <c r="N158" i="1"/>
  <c r="N156" i="1"/>
  <c r="N154" i="1"/>
  <c r="N152" i="1"/>
  <c r="N150" i="1"/>
  <c r="N148" i="1"/>
  <c r="N146" i="1"/>
  <c r="N144" i="1"/>
  <c r="N142" i="1"/>
  <c r="N140" i="1"/>
  <c r="N138" i="1"/>
  <c r="N136" i="1"/>
  <c r="N134" i="1"/>
  <c r="N132" i="1"/>
  <c r="N130" i="1"/>
  <c r="N128" i="1"/>
  <c r="N126" i="1"/>
  <c r="N124" i="1"/>
  <c r="N122" i="1"/>
  <c r="N120" i="1"/>
  <c r="N118" i="1"/>
  <c r="N116" i="1"/>
  <c r="N114" i="1"/>
  <c r="N112" i="1"/>
  <c r="N110" i="1"/>
  <c r="N108" i="1"/>
  <c r="N106" i="1"/>
  <c r="N104" i="1"/>
  <c r="N102" i="1"/>
  <c r="N100" i="1"/>
  <c r="N98" i="1"/>
  <c r="N96" i="1"/>
  <c r="N94" i="1"/>
  <c r="N92" i="1"/>
  <c r="N90" i="1"/>
  <c r="N88" i="1"/>
  <c r="N86" i="1"/>
  <c r="N84" i="1"/>
  <c r="N82" i="1"/>
  <c r="N80" i="1"/>
  <c r="N78" i="1"/>
  <c r="N76" i="1"/>
  <c r="N74" i="1"/>
  <c r="N72" i="1"/>
  <c r="N70" i="1"/>
  <c r="N68" i="1"/>
  <c r="N66" i="1"/>
  <c r="N64" i="1"/>
  <c r="N62" i="1"/>
  <c r="N60" i="1"/>
  <c r="N58" i="1"/>
  <c r="N56" i="1"/>
  <c r="N54" i="1"/>
  <c r="N52" i="1"/>
  <c r="N50" i="1"/>
  <c r="N48" i="1"/>
  <c r="N46" i="1"/>
  <c r="N44" i="1"/>
  <c r="N42" i="1"/>
  <c r="N40" i="1"/>
  <c r="N38" i="1"/>
  <c r="N36" i="1"/>
  <c r="N34" i="1"/>
  <c r="N32" i="1"/>
  <c r="N30" i="1"/>
  <c r="N28" i="1"/>
  <c r="N26" i="1"/>
  <c r="N24" i="1"/>
  <c r="N22" i="1"/>
  <c r="N20" i="1"/>
  <c r="N18" i="1"/>
  <c r="N16" i="1"/>
  <c r="N14" i="1"/>
  <c r="N12" i="1"/>
  <c r="N10" i="1"/>
  <c r="N8" i="1"/>
  <c r="N6" i="1"/>
  <c r="M256" i="1"/>
  <c r="M254" i="1"/>
  <c r="M252" i="1"/>
  <c r="M250" i="1"/>
  <c r="M248" i="1"/>
  <c r="M246" i="1"/>
  <c r="M244" i="1"/>
  <c r="M242" i="1"/>
  <c r="M240" i="1"/>
  <c r="M238" i="1"/>
  <c r="M236" i="1"/>
  <c r="M234" i="1"/>
  <c r="M232" i="1"/>
  <c r="M230" i="1"/>
  <c r="M228" i="1"/>
  <c r="M226" i="1"/>
  <c r="M224" i="1"/>
  <c r="M222" i="1"/>
  <c r="M220" i="1"/>
  <c r="M218" i="1"/>
  <c r="M216" i="1"/>
  <c r="M214" i="1"/>
  <c r="M212" i="1"/>
  <c r="M210" i="1"/>
  <c r="M208" i="1"/>
  <c r="M206" i="1"/>
  <c r="M204" i="1"/>
  <c r="M202" i="1"/>
  <c r="M200" i="1"/>
  <c r="M198" i="1"/>
  <c r="M196" i="1"/>
  <c r="M194" i="1"/>
  <c r="M192" i="1"/>
  <c r="M190" i="1"/>
  <c r="M188" i="1"/>
  <c r="M186" i="1"/>
  <c r="M184" i="1"/>
  <c r="M182" i="1"/>
  <c r="M180" i="1"/>
  <c r="M178" i="1"/>
  <c r="M176" i="1"/>
  <c r="M174" i="1"/>
  <c r="M172" i="1"/>
  <c r="M170" i="1"/>
  <c r="M168" i="1"/>
  <c r="M166" i="1"/>
  <c r="M164" i="1"/>
  <c r="M162" i="1"/>
  <c r="M160" i="1"/>
  <c r="M158" i="1"/>
  <c r="M156" i="1"/>
  <c r="M154" i="1"/>
  <c r="M152" i="1"/>
  <c r="M150" i="1"/>
  <c r="M148" i="1"/>
  <c r="M146" i="1"/>
  <c r="M144" i="1"/>
  <c r="M142" i="1"/>
  <c r="M140" i="1"/>
  <c r="M138" i="1"/>
  <c r="M136" i="1"/>
  <c r="M134" i="1"/>
  <c r="M132" i="1"/>
  <c r="M130" i="1"/>
  <c r="M128" i="1"/>
  <c r="M126" i="1"/>
  <c r="M124" i="1"/>
  <c r="M122" i="1"/>
  <c r="M120" i="1"/>
  <c r="M118" i="1"/>
  <c r="M116" i="1"/>
  <c r="M114" i="1"/>
  <c r="M112" i="1"/>
  <c r="M110" i="1"/>
  <c r="M108" i="1"/>
  <c r="M106" i="1"/>
  <c r="M104" i="1"/>
  <c r="M102" i="1"/>
  <c r="M100" i="1"/>
  <c r="M98" i="1"/>
  <c r="M96" i="1"/>
  <c r="M94" i="1"/>
  <c r="M92" i="1"/>
  <c r="M90" i="1"/>
  <c r="M88" i="1"/>
  <c r="M86" i="1"/>
  <c r="M84" i="1"/>
  <c r="M82" i="1"/>
  <c r="M80" i="1"/>
  <c r="M78" i="1"/>
  <c r="M76" i="1"/>
  <c r="M74" i="1"/>
  <c r="M72" i="1"/>
  <c r="M70" i="1"/>
  <c r="M68" i="1"/>
  <c r="M66" i="1"/>
  <c r="M64" i="1"/>
  <c r="M62" i="1"/>
  <c r="M60" i="1"/>
  <c r="M58" i="1"/>
  <c r="M56" i="1"/>
  <c r="M54" i="1"/>
  <c r="M52" i="1"/>
  <c r="M50" i="1"/>
  <c r="M48" i="1"/>
  <c r="M46" i="1"/>
  <c r="M44" i="1"/>
  <c r="M42" i="1"/>
  <c r="M40" i="1"/>
  <c r="M38" i="1"/>
  <c r="M36" i="1"/>
  <c r="M34" i="1"/>
  <c r="M32" i="1"/>
  <c r="M30" i="1"/>
  <c r="M28" i="1"/>
  <c r="M26" i="1"/>
  <c r="M24" i="1"/>
  <c r="M22" i="1"/>
  <c r="M20" i="1"/>
  <c r="M18" i="1"/>
  <c r="M16" i="1"/>
  <c r="M14" i="1"/>
  <c r="M12" i="1"/>
  <c r="M10" i="1"/>
  <c r="M8" i="1"/>
  <c r="M6" i="1"/>
  <c r="L256" i="1"/>
  <c r="L254" i="1"/>
  <c r="L252" i="1"/>
  <c r="L250" i="1"/>
  <c r="L248" i="1"/>
  <c r="L246" i="1"/>
  <c r="L244" i="1"/>
  <c r="L242" i="1"/>
  <c r="L240" i="1"/>
  <c r="L238" i="1"/>
  <c r="L236" i="1"/>
  <c r="L234" i="1"/>
  <c r="L232" i="1"/>
  <c r="L230" i="1"/>
  <c r="L228" i="1"/>
  <c r="L226" i="1"/>
  <c r="L224" i="1"/>
  <c r="L222" i="1"/>
  <c r="L220" i="1"/>
  <c r="L218" i="1"/>
  <c r="L216" i="1"/>
  <c r="L214" i="1"/>
  <c r="L212" i="1"/>
  <c r="L210" i="1"/>
  <c r="L208" i="1"/>
  <c r="L206" i="1"/>
  <c r="L204" i="1"/>
  <c r="L202" i="1"/>
  <c r="L200" i="1"/>
  <c r="L198" i="1"/>
  <c r="L196" i="1"/>
  <c r="L194" i="1"/>
  <c r="L192" i="1"/>
  <c r="L190" i="1"/>
  <c r="L188" i="1"/>
  <c r="L186" i="1"/>
  <c r="L184" i="1"/>
  <c r="L182" i="1"/>
  <c r="L180" i="1"/>
  <c r="L178" i="1"/>
  <c r="L176" i="1"/>
  <c r="L174" i="1"/>
  <c r="L172" i="1"/>
  <c r="L170" i="1"/>
  <c r="L168" i="1"/>
  <c r="L166" i="1"/>
  <c r="L164" i="1"/>
  <c r="L162" i="1"/>
  <c r="L160" i="1"/>
  <c r="L158" i="1"/>
  <c r="L156" i="1"/>
  <c r="L154" i="1"/>
  <c r="L152" i="1"/>
  <c r="L150" i="1"/>
  <c r="L148" i="1"/>
  <c r="L146" i="1"/>
  <c r="L144" i="1"/>
  <c r="L142" i="1"/>
  <c r="L140" i="1"/>
  <c r="L138" i="1"/>
  <c r="L136" i="1"/>
  <c r="L134" i="1"/>
  <c r="L132" i="1"/>
  <c r="L130" i="1"/>
  <c r="L128" i="1"/>
  <c r="L126" i="1"/>
  <c r="L124" i="1"/>
  <c r="L122" i="1"/>
  <c r="L120" i="1"/>
  <c r="L118" i="1"/>
  <c r="L116" i="1"/>
  <c r="L114" i="1"/>
  <c r="L112" i="1"/>
  <c r="L110" i="1"/>
  <c r="L108" i="1"/>
  <c r="L106" i="1"/>
  <c r="L104" i="1"/>
  <c r="L102" i="1"/>
  <c r="L100" i="1"/>
  <c r="L98" i="1"/>
  <c r="L96" i="1"/>
  <c r="L94" i="1"/>
  <c r="L92" i="1"/>
  <c r="L90" i="1"/>
  <c r="L88" i="1"/>
  <c r="L86" i="1"/>
  <c r="L84" i="1"/>
  <c r="L82" i="1"/>
  <c r="L80" i="1"/>
  <c r="L78" i="1"/>
  <c r="L76" i="1"/>
  <c r="L74" i="1"/>
  <c r="L72" i="1"/>
  <c r="L70" i="1"/>
  <c r="L68" i="1"/>
  <c r="L66" i="1"/>
  <c r="L64" i="1"/>
  <c r="L62" i="1"/>
  <c r="L60" i="1"/>
  <c r="L58" i="1"/>
  <c r="L56" i="1"/>
  <c r="L54" i="1"/>
  <c r="L52" i="1"/>
  <c r="L50" i="1"/>
  <c r="L48" i="1"/>
  <c r="L46" i="1"/>
  <c r="L44" i="1"/>
  <c r="L42" i="1"/>
  <c r="L40" i="1"/>
  <c r="L38" i="1"/>
  <c r="L36" i="1"/>
  <c r="L34" i="1"/>
  <c r="L32" i="1"/>
  <c r="L30" i="1"/>
  <c r="L28" i="1"/>
  <c r="L26" i="1"/>
  <c r="L24" i="1"/>
  <c r="L22" i="1"/>
  <c r="L20" i="1"/>
  <c r="L18" i="1"/>
  <c r="L16" i="1"/>
  <c r="L14" i="1"/>
  <c r="L12" i="1"/>
  <c r="L10" i="1"/>
  <c r="L8" i="1"/>
  <c r="L6" i="1"/>
  <c r="K256" i="1"/>
  <c r="J256" i="1"/>
  <c r="K254" i="1"/>
  <c r="J254" i="1"/>
  <c r="K252" i="1"/>
  <c r="J252" i="1"/>
  <c r="K250" i="1"/>
  <c r="J250" i="1"/>
  <c r="K248" i="1"/>
  <c r="J248" i="1"/>
  <c r="K246" i="1"/>
  <c r="J246" i="1"/>
  <c r="K244" i="1"/>
  <c r="J244" i="1"/>
  <c r="K242" i="1"/>
  <c r="J242" i="1"/>
  <c r="K240" i="1"/>
  <c r="J240" i="1"/>
  <c r="K238" i="1"/>
  <c r="J238" i="1"/>
  <c r="K236" i="1"/>
  <c r="J236" i="1"/>
  <c r="K234" i="1"/>
  <c r="J234" i="1"/>
  <c r="K232" i="1"/>
  <c r="J232" i="1"/>
  <c r="K230" i="1"/>
  <c r="J230" i="1"/>
  <c r="K228" i="1"/>
  <c r="J228" i="1"/>
  <c r="K226" i="1"/>
  <c r="J226" i="1"/>
  <c r="K224" i="1"/>
  <c r="J224" i="1"/>
  <c r="K222" i="1"/>
  <c r="J222" i="1"/>
  <c r="K220" i="1"/>
  <c r="J220" i="1"/>
  <c r="K218" i="1"/>
  <c r="J218" i="1"/>
  <c r="K216" i="1"/>
  <c r="J216" i="1"/>
  <c r="K214" i="1"/>
  <c r="J214" i="1"/>
  <c r="K212" i="1"/>
  <c r="J212" i="1"/>
  <c r="K210" i="1"/>
  <c r="J210" i="1"/>
  <c r="K208" i="1"/>
  <c r="J208" i="1"/>
  <c r="K206" i="1"/>
  <c r="J206" i="1"/>
  <c r="K204" i="1"/>
  <c r="J204" i="1"/>
  <c r="K202" i="1"/>
  <c r="J202" i="1"/>
  <c r="K200" i="1"/>
  <c r="J200" i="1"/>
  <c r="K198" i="1"/>
  <c r="J198" i="1"/>
  <c r="K196" i="1"/>
  <c r="J196" i="1"/>
  <c r="K194" i="1"/>
  <c r="J194" i="1"/>
  <c r="K192" i="1"/>
  <c r="J192" i="1"/>
  <c r="K190" i="1"/>
  <c r="J190" i="1"/>
  <c r="K188" i="1"/>
  <c r="J188" i="1"/>
  <c r="K186" i="1"/>
  <c r="J186" i="1"/>
  <c r="K184" i="1"/>
  <c r="J184" i="1"/>
  <c r="K182" i="1"/>
  <c r="J182" i="1"/>
  <c r="K180" i="1"/>
  <c r="J180" i="1"/>
  <c r="K178" i="1"/>
  <c r="J178" i="1"/>
  <c r="K176" i="1"/>
  <c r="J176" i="1"/>
  <c r="K174" i="1"/>
  <c r="J174" i="1"/>
  <c r="K172" i="1"/>
  <c r="J172" i="1"/>
  <c r="K170" i="1"/>
  <c r="J170" i="1"/>
  <c r="K168" i="1"/>
  <c r="J168" i="1"/>
  <c r="K166" i="1"/>
  <c r="J166" i="1"/>
  <c r="K164" i="1"/>
  <c r="J164" i="1"/>
  <c r="K162" i="1"/>
  <c r="J162" i="1"/>
  <c r="K160" i="1"/>
  <c r="J160" i="1"/>
  <c r="K158" i="1"/>
  <c r="J158" i="1"/>
  <c r="K156" i="1"/>
  <c r="J156" i="1"/>
  <c r="K154" i="1"/>
  <c r="J154" i="1"/>
  <c r="K152" i="1"/>
  <c r="J152" i="1"/>
  <c r="K150" i="1"/>
  <c r="J150" i="1"/>
  <c r="K148" i="1"/>
  <c r="J148" i="1"/>
  <c r="K146" i="1"/>
  <c r="J146" i="1"/>
  <c r="K144" i="1"/>
  <c r="J144" i="1"/>
  <c r="K142" i="1"/>
  <c r="J142" i="1"/>
  <c r="K140" i="1"/>
  <c r="J140" i="1"/>
  <c r="K138" i="1"/>
  <c r="J138" i="1"/>
  <c r="K136" i="1"/>
  <c r="J136" i="1"/>
  <c r="K134" i="1"/>
  <c r="J134" i="1"/>
  <c r="K132" i="1"/>
  <c r="J132" i="1"/>
  <c r="K130" i="1"/>
  <c r="J130" i="1"/>
  <c r="K128" i="1"/>
  <c r="J128" i="1"/>
  <c r="K126" i="1"/>
  <c r="J126" i="1"/>
  <c r="K124" i="1"/>
  <c r="J124" i="1"/>
  <c r="K122" i="1"/>
  <c r="J122" i="1"/>
  <c r="K120" i="1"/>
  <c r="J120" i="1"/>
  <c r="K118" i="1"/>
  <c r="J118" i="1"/>
  <c r="K116" i="1"/>
  <c r="J116" i="1"/>
  <c r="K114" i="1"/>
  <c r="J114" i="1"/>
  <c r="K112" i="1"/>
  <c r="J112" i="1"/>
  <c r="K110" i="1"/>
  <c r="J110" i="1"/>
  <c r="K108" i="1"/>
  <c r="J108" i="1"/>
  <c r="K106" i="1"/>
  <c r="J106" i="1"/>
  <c r="K104" i="1"/>
  <c r="J104" i="1"/>
  <c r="K102" i="1"/>
  <c r="J102" i="1"/>
  <c r="K100" i="1"/>
  <c r="J100" i="1"/>
  <c r="K98" i="1"/>
  <c r="J98" i="1"/>
  <c r="K96" i="1"/>
  <c r="J96" i="1"/>
  <c r="K94" i="1"/>
  <c r="J94" i="1"/>
  <c r="K92" i="1"/>
  <c r="J92" i="1"/>
  <c r="K90" i="1"/>
  <c r="J90" i="1"/>
  <c r="K88" i="1"/>
  <c r="J88" i="1"/>
  <c r="K86" i="1"/>
  <c r="J86" i="1"/>
  <c r="K84" i="1"/>
  <c r="J84" i="1"/>
  <c r="K82" i="1"/>
  <c r="J82" i="1"/>
  <c r="K80" i="1"/>
  <c r="J80" i="1"/>
  <c r="K78" i="1"/>
  <c r="J78" i="1"/>
  <c r="K76" i="1"/>
  <c r="J76" i="1"/>
  <c r="K74" i="1"/>
  <c r="J74" i="1"/>
  <c r="K72" i="1"/>
  <c r="J72" i="1"/>
  <c r="K70" i="1"/>
  <c r="J70" i="1"/>
  <c r="K68" i="1"/>
  <c r="J68" i="1"/>
  <c r="K66" i="1"/>
  <c r="J66" i="1"/>
  <c r="K64" i="1"/>
  <c r="J64" i="1"/>
  <c r="K62" i="1"/>
  <c r="J62" i="1"/>
  <c r="K60" i="1"/>
  <c r="J60" i="1"/>
  <c r="K58" i="1"/>
  <c r="J58" i="1"/>
  <c r="K56" i="1"/>
  <c r="J56" i="1"/>
  <c r="K54" i="1"/>
  <c r="J54" i="1"/>
  <c r="K52" i="1"/>
  <c r="J52" i="1"/>
  <c r="K50" i="1"/>
  <c r="J50" i="1"/>
  <c r="K48" i="1"/>
  <c r="J48" i="1"/>
  <c r="K46" i="1"/>
  <c r="J46" i="1"/>
  <c r="K44" i="1"/>
  <c r="J44" i="1"/>
  <c r="K42" i="1"/>
  <c r="J42" i="1"/>
  <c r="K40" i="1"/>
  <c r="J40" i="1"/>
  <c r="K38" i="1"/>
  <c r="J38" i="1"/>
  <c r="K36" i="1"/>
  <c r="J36" i="1"/>
  <c r="K34" i="1"/>
  <c r="J34" i="1"/>
  <c r="K32" i="1"/>
  <c r="J32" i="1"/>
  <c r="K30" i="1"/>
  <c r="J30" i="1"/>
  <c r="K28" i="1"/>
  <c r="J28" i="1"/>
  <c r="K26" i="1"/>
  <c r="J26" i="1"/>
  <c r="K24" i="1"/>
  <c r="J24" i="1"/>
  <c r="K22" i="1"/>
  <c r="J22" i="1"/>
  <c r="K20" i="1"/>
  <c r="J20" i="1"/>
  <c r="K18" i="1"/>
  <c r="J18" i="1"/>
  <c r="K16" i="1"/>
  <c r="J16" i="1"/>
  <c r="K14" i="1"/>
  <c r="J14" i="1"/>
  <c r="K12" i="1"/>
  <c r="J12" i="1"/>
  <c r="K10" i="1"/>
  <c r="J10" i="1"/>
  <c r="K8" i="1"/>
  <c r="J8" i="1"/>
  <c r="K6" i="1"/>
  <c r="J6" i="1"/>
  <c r="F52" i="49"/>
  <c r="F53" i="49"/>
  <c r="F54" i="49"/>
  <c r="F55" i="49"/>
  <c r="F51" i="49"/>
  <c r="F6" i="1" l="1"/>
  <c r="F8" i="1"/>
  <c r="G8" i="1"/>
  <c r="D6" i="1"/>
  <c r="E6" i="1"/>
  <c r="D8" i="1"/>
  <c r="E8" i="1"/>
  <c r="D258" i="1" l="1"/>
  <c r="E256" i="1" l="1"/>
  <c r="E254" i="1"/>
  <c r="E252" i="1"/>
  <c r="E250" i="1"/>
  <c r="E248" i="1"/>
  <c r="D256" i="1"/>
  <c r="D254" i="1"/>
  <c r="D252" i="1"/>
  <c r="D250" i="1"/>
  <c r="D248" i="1"/>
  <c r="A256" i="1"/>
  <c r="A254" i="1"/>
  <c r="A252" i="1"/>
  <c r="A250" i="1"/>
  <c r="A248" i="1"/>
  <c r="I256" i="1"/>
  <c r="I52" i="261"/>
  <c r="G256" i="1" s="1"/>
  <c r="E41" i="261"/>
  <c r="J37" i="261"/>
  <c r="I37" i="261"/>
  <c r="F32" i="261"/>
  <c r="E32" i="261"/>
  <c r="F28" i="261"/>
  <c r="E28" i="261"/>
  <c r="F24" i="261"/>
  <c r="E24" i="261"/>
  <c r="F20" i="261"/>
  <c r="E20" i="261"/>
  <c r="M31" i="260"/>
  <c r="Q26" i="260"/>
  <c r="M26" i="260"/>
  <c r="Q22" i="260"/>
  <c r="M22" i="260"/>
  <c r="Q19" i="260"/>
  <c r="M19" i="260"/>
  <c r="J19" i="260"/>
  <c r="Q15" i="260"/>
  <c r="M15" i="260"/>
  <c r="J15" i="260"/>
  <c r="F19" i="260" s="1"/>
  <c r="F15" i="260"/>
  <c r="Q12" i="260"/>
  <c r="M12" i="260"/>
  <c r="J12" i="260"/>
  <c r="AU5" i="260"/>
  <c r="F256" i="1" s="1"/>
  <c r="AU4" i="260"/>
  <c r="I52" i="259"/>
  <c r="G254" i="1" s="1"/>
  <c r="E41" i="259"/>
  <c r="J37" i="259"/>
  <c r="I37" i="259"/>
  <c r="F32" i="259"/>
  <c r="E32" i="259"/>
  <c r="F28" i="259"/>
  <c r="E28" i="259"/>
  <c r="F24" i="259"/>
  <c r="E24" i="259"/>
  <c r="F20" i="259"/>
  <c r="E20" i="259"/>
  <c r="M31" i="258"/>
  <c r="Q26" i="258"/>
  <c r="M26" i="258"/>
  <c r="Q22" i="258"/>
  <c r="M22" i="258"/>
  <c r="Q19" i="258"/>
  <c r="M19" i="258"/>
  <c r="J19" i="258"/>
  <c r="Q15" i="258"/>
  <c r="M15" i="258"/>
  <c r="J15" i="258"/>
  <c r="F19" i="258" s="1"/>
  <c r="F15" i="258"/>
  <c r="Q12" i="258"/>
  <c r="M12" i="258"/>
  <c r="J12" i="258"/>
  <c r="AU5" i="258"/>
  <c r="F254" i="1" s="1"/>
  <c r="AU4" i="258"/>
  <c r="I52" i="257"/>
  <c r="G252" i="1" s="1"/>
  <c r="E41" i="257"/>
  <c r="J37" i="257"/>
  <c r="I37" i="257"/>
  <c r="F32" i="257"/>
  <c r="E32" i="257"/>
  <c r="F28" i="257"/>
  <c r="E28" i="257"/>
  <c r="F24" i="257"/>
  <c r="E24" i="257"/>
  <c r="F20" i="257"/>
  <c r="E20" i="257"/>
  <c r="M31" i="256"/>
  <c r="Q26" i="256"/>
  <c r="M26" i="256"/>
  <c r="Q22" i="256"/>
  <c r="M22" i="256"/>
  <c r="Q19" i="256"/>
  <c r="M19" i="256"/>
  <c r="J19" i="256"/>
  <c r="Q15" i="256"/>
  <c r="M15" i="256"/>
  <c r="J15" i="256"/>
  <c r="F19" i="256" s="1"/>
  <c r="F15" i="256"/>
  <c r="Q12" i="256"/>
  <c r="M12" i="256"/>
  <c r="J12" i="256"/>
  <c r="AU5" i="256"/>
  <c r="F252" i="1" s="1"/>
  <c r="AU4" i="256"/>
  <c r="I52" i="255"/>
  <c r="G250" i="1" s="1"/>
  <c r="E41" i="255"/>
  <c r="J37" i="255"/>
  <c r="I37" i="255"/>
  <c r="F32" i="255"/>
  <c r="E32" i="255"/>
  <c r="F28" i="255"/>
  <c r="E28" i="255"/>
  <c r="F24" i="255"/>
  <c r="E24" i="255"/>
  <c r="F20" i="255"/>
  <c r="E20" i="255"/>
  <c r="M31" i="254"/>
  <c r="Q26" i="254"/>
  <c r="M26" i="254"/>
  <c r="Q22" i="254"/>
  <c r="M22" i="254"/>
  <c r="Q19" i="254"/>
  <c r="M19" i="254"/>
  <c r="J19" i="254"/>
  <c r="Q15" i="254"/>
  <c r="M15" i="254"/>
  <c r="J15" i="254"/>
  <c r="F19" i="254" s="1"/>
  <c r="F15" i="254"/>
  <c r="Q12" i="254"/>
  <c r="M12" i="254"/>
  <c r="J12" i="254"/>
  <c r="AU5" i="254"/>
  <c r="F250" i="1" s="1"/>
  <c r="AU4" i="254"/>
  <c r="I52" i="253"/>
  <c r="G248" i="1" s="1"/>
  <c r="E41" i="253"/>
  <c r="J37" i="253"/>
  <c r="I37" i="253"/>
  <c r="F32" i="253"/>
  <c r="E32" i="253"/>
  <c r="F28" i="253"/>
  <c r="E28" i="253"/>
  <c r="F24" i="253"/>
  <c r="E24" i="253"/>
  <c r="F20" i="253"/>
  <c r="E20" i="253"/>
  <c r="M31" i="252"/>
  <c r="Q26" i="252"/>
  <c r="M26" i="252"/>
  <c r="Q22" i="252"/>
  <c r="M22" i="252"/>
  <c r="Q19" i="252"/>
  <c r="M19" i="252"/>
  <c r="J19" i="252"/>
  <c r="Q15" i="252"/>
  <c r="M15" i="252"/>
  <c r="J15" i="252"/>
  <c r="F19" i="252" s="1"/>
  <c r="F15" i="252"/>
  <c r="Q12" i="252"/>
  <c r="M12" i="252"/>
  <c r="J12" i="252"/>
  <c r="AU5" i="252"/>
  <c r="F248" i="1" s="1"/>
  <c r="AU4" i="252"/>
  <c r="E246" i="1"/>
  <c r="E244" i="1"/>
  <c r="E242" i="1"/>
  <c r="E240" i="1"/>
  <c r="E238" i="1"/>
  <c r="E236" i="1"/>
  <c r="E234" i="1"/>
  <c r="E232" i="1"/>
  <c r="E230" i="1"/>
  <c r="E228" i="1"/>
  <c r="E226" i="1"/>
  <c r="E224" i="1"/>
  <c r="E222" i="1"/>
  <c r="E220" i="1"/>
  <c r="E218" i="1"/>
  <c r="E216" i="1"/>
  <c r="E214" i="1"/>
  <c r="E212" i="1"/>
  <c r="E210" i="1"/>
  <c r="E208" i="1"/>
  <c r="E206" i="1"/>
  <c r="E204" i="1"/>
  <c r="E202" i="1"/>
  <c r="E200" i="1"/>
  <c r="E198" i="1"/>
  <c r="E196" i="1"/>
  <c r="D246" i="1"/>
  <c r="D244" i="1"/>
  <c r="D242" i="1"/>
  <c r="D240" i="1"/>
  <c r="D238" i="1"/>
  <c r="D236" i="1"/>
  <c r="D234" i="1"/>
  <c r="D232" i="1"/>
  <c r="D230" i="1"/>
  <c r="D228" i="1"/>
  <c r="D226" i="1"/>
  <c r="D224" i="1"/>
  <c r="D222" i="1"/>
  <c r="D220" i="1"/>
  <c r="D218" i="1"/>
  <c r="D216" i="1"/>
  <c r="D214" i="1"/>
  <c r="D212" i="1"/>
  <c r="D210" i="1"/>
  <c r="D208" i="1"/>
  <c r="D206" i="1"/>
  <c r="D204" i="1"/>
  <c r="D202" i="1"/>
  <c r="D200" i="1"/>
  <c r="D198" i="1"/>
  <c r="D196" i="1"/>
  <c r="A246" i="1"/>
  <c r="A244" i="1"/>
  <c r="A242" i="1"/>
  <c r="A240" i="1"/>
  <c r="A238" i="1"/>
  <c r="A236" i="1"/>
  <c r="A234" i="1"/>
  <c r="A232" i="1"/>
  <c r="A230" i="1"/>
  <c r="A228" i="1"/>
  <c r="A226" i="1"/>
  <c r="A224" i="1"/>
  <c r="A222" i="1"/>
  <c r="A220" i="1"/>
  <c r="A218" i="1"/>
  <c r="A216" i="1"/>
  <c r="A214" i="1"/>
  <c r="A212" i="1"/>
  <c r="A210" i="1"/>
  <c r="A208" i="1"/>
  <c r="A206" i="1"/>
  <c r="A204" i="1"/>
  <c r="A202" i="1"/>
  <c r="A200" i="1"/>
  <c r="A198" i="1"/>
  <c r="A196" i="1"/>
  <c r="I52" i="251"/>
  <c r="G246" i="1" s="1"/>
  <c r="E41" i="251"/>
  <c r="J37" i="251"/>
  <c r="I37" i="251"/>
  <c r="F32" i="251"/>
  <c r="E32" i="251"/>
  <c r="F28" i="251"/>
  <c r="E28" i="251"/>
  <c r="F24" i="251"/>
  <c r="E24" i="251"/>
  <c r="F20" i="251"/>
  <c r="E20" i="251"/>
  <c r="M31" i="250"/>
  <c r="Q26" i="250"/>
  <c r="M26" i="250"/>
  <c r="Q22" i="250"/>
  <c r="M22" i="250"/>
  <c r="Q19" i="250"/>
  <c r="M19" i="250"/>
  <c r="J19" i="250"/>
  <c r="Q15" i="250"/>
  <c r="M15" i="250"/>
  <c r="J15" i="250"/>
  <c r="F19" i="250" s="1"/>
  <c r="F15" i="250"/>
  <c r="Q12" i="250"/>
  <c r="M12" i="250"/>
  <c r="J12" i="250"/>
  <c r="AU5" i="250"/>
  <c r="F246" i="1" s="1"/>
  <c r="AU4" i="250"/>
  <c r="I52" i="249"/>
  <c r="G244" i="1" s="1"/>
  <c r="E41" i="249"/>
  <c r="J37" i="249"/>
  <c r="I37" i="249"/>
  <c r="F32" i="249"/>
  <c r="E32" i="249"/>
  <c r="F28" i="249"/>
  <c r="E28" i="249"/>
  <c r="F24" i="249"/>
  <c r="E24" i="249"/>
  <c r="F20" i="249"/>
  <c r="E20" i="249"/>
  <c r="M31" i="248"/>
  <c r="Q26" i="248"/>
  <c r="M26" i="248"/>
  <c r="Q22" i="248"/>
  <c r="M22" i="248"/>
  <c r="Q19" i="248"/>
  <c r="M19" i="248"/>
  <c r="J19" i="248"/>
  <c r="Q15" i="248"/>
  <c r="M15" i="248"/>
  <c r="J15" i="248"/>
  <c r="F19" i="248" s="1"/>
  <c r="F15" i="248"/>
  <c r="Q12" i="248"/>
  <c r="M12" i="248"/>
  <c r="J12" i="248"/>
  <c r="AU5" i="248"/>
  <c r="F244" i="1" s="1"/>
  <c r="AU4" i="248"/>
  <c r="I52" i="247"/>
  <c r="G242" i="1" s="1"/>
  <c r="E41" i="247"/>
  <c r="J37" i="247"/>
  <c r="I37" i="247"/>
  <c r="F32" i="247"/>
  <c r="E32" i="247"/>
  <c r="F28" i="247"/>
  <c r="E28" i="247"/>
  <c r="F24" i="247"/>
  <c r="E24" i="247"/>
  <c r="F20" i="247"/>
  <c r="E20" i="247"/>
  <c r="M31" i="246"/>
  <c r="Q26" i="246"/>
  <c r="M26" i="246"/>
  <c r="Q22" i="246"/>
  <c r="M22" i="246"/>
  <c r="Q19" i="246"/>
  <c r="M19" i="246"/>
  <c r="J19" i="246"/>
  <c r="Q15" i="246"/>
  <c r="M15" i="246"/>
  <c r="J15" i="246"/>
  <c r="F19" i="246" s="1"/>
  <c r="F15" i="246"/>
  <c r="Q12" i="246"/>
  <c r="M12" i="246"/>
  <c r="J12" i="246"/>
  <c r="AU5" i="246"/>
  <c r="F242" i="1" s="1"/>
  <c r="AU4" i="246"/>
  <c r="I52" i="245"/>
  <c r="G240" i="1" s="1"/>
  <c r="E41" i="245"/>
  <c r="J37" i="245"/>
  <c r="I37" i="245"/>
  <c r="F32" i="245"/>
  <c r="E32" i="245"/>
  <c r="F28" i="245"/>
  <c r="E28" i="245"/>
  <c r="F24" i="245"/>
  <c r="E24" i="245"/>
  <c r="F20" i="245"/>
  <c r="E20" i="245"/>
  <c r="M31" i="244"/>
  <c r="Q26" i="244"/>
  <c r="M26" i="244"/>
  <c r="Q22" i="244"/>
  <c r="M22" i="244"/>
  <c r="Q19" i="244"/>
  <c r="M19" i="244"/>
  <c r="J19" i="244"/>
  <c r="Q15" i="244"/>
  <c r="M15" i="244"/>
  <c r="J15" i="244"/>
  <c r="F19" i="244" s="1"/>
  <c r="F15" i="244"/>
  <c r="Q12" i="244"/>
  <c r="M12" i="244"/>
  <c r="J12" i="244"/>
  <c r="AU5" i="244"/>
  <c r="F240" i="1" s="1"/>
  <c r="AU4" i="244"/>
  <c r="I52" i="243"/>
  <c r="G238" i="1" s="1"/>
  <c r="E41" i="243"/>
  <c r="J37" i="243"/>
  <c r="I37" i="243"/>
  <c r="F32" i="243"/>
  <c r="E32" i="243"/>
  <c r="F28" i="243"/>
  <c r="E28" i="243"/>
  <c r="F24" i="243"/>
  <c r="E24" i="243"/>
  <c r="F20" i="243"/>
  <c r="E20" i="243"/>
  <c r="M31" i="242"/>
  <c r="Q26" i="242"/>
  <c r="M26" i="242"/>
  <c r="Q22" i="242"/>
  <c r="M22" i="242"/>
  <c r="Q19" i="242"/>
  <c r="M19" i="242"/>
  <c r="J19" i="242"/>
  <c r="Q15" i="242"/>
  <c r="M15" i="242"/>
  <c r="J15" i="242"/>
  <c r="F19" i="242" s="1"/>
  <c r="F15" i="242"/>
  <c r="Q12" i="242"/>
  <c r="M12" i="242"/>
  <c r="J12" i="242"/>
  <c r="AU5" i="242"/>
  <c r="F238" i="1" s="1"/>
  <c r="AU4" i="242"/>
  <c r="I52" i="241"/>
  <c r="G236" i="1" s="1"/>
  <c r="E41" i="241"/>
  <c r="J37" i="241"/>
  <c r="I37" i="241"/>
  <c r="F32" i="241"/>
  <c r="E32" i="241"/>
  <c r="F28" i="241"/>
  <c r="E28" i="241"/>
  <c r="F24" i="241"/>
  <c r="E24" i="241"/>
  <c r="F20" i="241"/>
  <c r="E20" i="241"/>
  <c r="M31" i="240"/>
  <c r="Q26" i="240"/>
  <c r="M26" i="240"/>
  <c r="Q22" i="240"/>
  <c r="M22" i="240"/>
  <c r="Q19" i="240"/>
  <c r="M19" i="240"/>
  <c r="J19" i="240"/>
  <c r="Q15" i="240"/>
  <c r="M15" i="240"/>
  <c r="J15" i="240"/>
  <c r="F19" i="240" s="1"/>
  <c r="F15" i="240"/>
  <c r="Q12" i="240"/>
  <c r="M12" i="240"/>
  <c r="J12" i="240"/>
  <c r="AU5" i="240"/>
  <c r="F236" i="1" s="1"/>
  <c r="AU4" i="240"/>
  <c r="I52" i="239"/>
  <c r="G234" i="1" s="1"/>
  <c r="E41" i="239"/>
  <c r="J37" i="239"/>
  <c r="I37" i="239"/>
  <c r="F32" i="239"/>
  <c r="E32" i="239"/>
  <c r="F28" i="239"/>
  <c r="E28" i="239"/>
  <c r="F24" i="239"/>
  <c r="E24" i="239"/>
  <c r="F20" i="239"/>
  <c r="E20" i="239"/>
  <c r="M31" i="238"/>
  <c r="Q26" i="238"/>
  <c r="M26" i="238"/>
  <c r="Q22" i="238"/>
  <c r="M22" i="238"/>
  <c r="Q19" i="238"/>
  <c r="M19" i="238"/>
  <c r="J19" i="238"/>
  <c r="Q15" i="238"/>
  <c r="M15" i="238"/>
  <c r="J15" i="238"/>
  <c r="F19" i="238" s="1"/>
  <c r="F15" i="238"/>
  <c r="Q12" i="238"/>
  <c r="M12" i="238"/>
  <c r="J12" i="238"/>
  <c r="AU5" i="238"/>
  <c r="F234" i="1" s="1"/>
  <c r="AU4" i="238"/>
  <c r="I52" i="237"/>
  <c r="G232" i="1" s="1"/>
  <c r="E41" i="237"/>
  <c r="J37" i="237"/>
  <c r="I37" i="237"/>
  <c r="F32" i="237"/>
  <c r="E32" i="237"/>
  <c r="F28" i="237"/>
  <c r="E28" i="237"/>
  <c r="F24" i="237"/>
  <c r="E24" i="237"/>
  <c r="F20" i="237"/>
  <c r="E20" i="237"/>
  <c r="M31" i="236"/>
  <c r="Q26" i="236"/>
  <c r="M26" i="236"/>
  <c r="Q22" i="236"/>
  <c r="M22" i="236"/>
  <c r="Q19" i="236"/>
  <c r="M19" i="236"/>
  <c r="J19" i="236"/>
  <c r="Q15" i="236"/>
  <c r="M15" i="236"/>
  <c r="J15" i="236"/>
  <c r="F19" i="236" s="1"/>
  <c r="F15" i="236"/>
  <c r="Q12" i="236"/>
  <c r="M12" i="236"/>
  <c r="J12" i="236"/>
  <c r="AU5" i="236"/>
  <c r="F232" i="1" s="1"/>
  <c r="AU4" i="236"/>
  <c r="I52" i="235"/>
  <c r="G230" i="1" s="1"/>
  <c r="E41" i="235"/>
  <c r="J37" i="235"/>
  <c r="I37" i="235"/>
  <c r="F32" i="235"/>
  <c r="E32" i="235"/>
  <c r="F28" i="235"/>
  <c r="E28" i="235"/>
  <c r="F24" i="235"/>
  <c r="E24" i="235"/>
  <c r="F20" i="235"/>
  <c r="E20" i="235"/>
  <c r="M31" i="234"/>
  <c r="Q26" i="234"/>
  <c r="M26" i="234"/>
  <c r="Q22" i="234"/>
  <c r="M22" i="234"/>
  <c r="Q19" i="234"/>
  <c r="M19" i="234"/>
  <c r="J19" i="234"/>
  <c r="Q15" i="234"/>
  <c r="M15" i="234"/>
  <c r="J15" i="234"/>
  <c r="F19" i="234" s="1"/>
  <c r="F15" i="234"/>
  <c r="Q12" i="234"/>
  <c r="M12" i="234"/>
  <c r="J12" i="234"/>
  <c r="AU5" i="234"/>
  <c r="F230" i="1" s="1"/>
  <c r="AU4" i="234"/>
  <c r="I52" i="233"/>
  <c r="G228" i="1" s="1"/>
  <c r="E41" i="233"/>
  <c r="J37" i="233"/>
  <c r="I37" i="233"/>
  <c r="F32" i="233"/>
  <c r="E32" i="233"/>
  <c r="F28" i="233"/>
  <c r="E28" i="233"/>
  <c r="F24" i="233"/>
  <c r="E24" i="233"/>
  <c r="F20" i="233"/>
  <c r="E20" i="233"/>
  <c r="M31" i="232"/>
  <c r="Q26" i="232"/>
  <c r="M26" i="232"/>
  <c r="Q22" i="232"/>
  <c r="M22" i="232"/>
  <c r="Q19" i="232"/>
  <c r="M19" i="232"/>
  <c r="J19" i="232"/>
  <c r="Q15" i="232"/>
  <c r="M15" i="232"/>
  <c r="J15" i="232"/>
  <c r="F19" i="232" s="1"/>
  <c r="F15" i="232"/>
  <c r="Q12" i="232"/>
  <c r="M12" i="232"/>
  <c r="J12" i="232"/>
  <c r="AU5" i="232"/>
  <c r="F228" i="1" s="1"/>
  <c r="AU4" i="232"/>
  <c r="I52" i="231"/>
  <c r="G226" i="1" s="1"/>
  <c r="E41" i="231"/>
  <c r="J37" i="231"/>
  <c r="I37" i="231"/>
  <c r="F32" i="231"/>
  <c r="E32" i="231"/>
  <c r="F28" i="231"/>
  <c r="E28" i="231"/>
  <c r="F24" i="231"/>
  <c r="E24" i="231"/>
  <c r="F20" i="231"/>
  <c r="E20" i="231"/>
  <c r="M31" i="230"/>
  <c r="Q26" i="230"/>
  <c r="M26" i="230"/>
  <c r="Q22" i="230"/>
  <c r="M22" i="230"/>
  <c r="Q19" i="230"/>
  <c r="M19" i="230"/>
  <c r="J19" i="230"/>
  <c r="Q15" i="230"/>
  <c r="M15" i="230"/>
  <c r="J15" i="230"/>
  <c r="F19" i="230" s="1"/>
  <c r="F15" i="230"/>
  <c r="Q12" i="230"/>
  <c r="M12" i="230"/>
  <c r="J12" i="230"/>
  <c r="AU5" i="230"/>
  <c r="F226" i="1" s="1"/>
  <c r="AU4" i="230"/>
  <c r="I52" i="229"/>
  <c r="G224" i="1" s="1"/>
  <c r="E41" i="229"/>
  <c r="J37" i="229"/>
  <c r="I37" i="229"/>
  <c r="F32" i="229"/>
  <c r="E32" i="229"/>
  <c r="F28" i="229"/>
  <c r="E28" i="229"/>
  <c r="F24" i="229"/>
  <c r="E24" i="229"/>
  <c r="F20" i="229"/>
  <c r="E20" i="229"/>
  <c r="M31" i="228"/>
  <c r="Q26" i="228"/>
  <c r="M26" i="228"/>
  <c r="Q22" i="228"/>
  <c r="M22" i="228"/>
  <c r="Q19" i="228"/>
  <c r="M19" i="228"/>
  <c r="J19" i="228"/>
  <c r="Q15" i="228"/>
  <c r="M15" i="228"/>
  <c r="J15" i="228"/>
  <c r="F19" i="228" s="1"/>
  <c r="F15" i="228"/>
  <c r="Q12" i="228"/>
  <c r="M12" i="228"/>
  <c r="J12" i="228"/>
  <c r="AU5" i="228"/>
  <c r="F224" i="1" s="1"/>
  <c r="AU4" i="228"/>
  <c r="I52" i="227"/>
  <c r="G222" i="1" s="1"/>
  <c r="E41" i="227"/>
  <c r="J37" i="227"/>
  <c r="I37" i="227"/>
  <c r="F32" i="227"/>
  <c r="E32" i="227"/>
  <c r="F28" i="227"/>
  <c r="E28" i="227"/>
  <c r="F24" i="227"/>
  <c r="E24" i="227"/>
  <c r="F20" i="227"/>
  <c r="E20" i="227"/>
  <c r="M31" i="226"/>
  <c r="Q26" i="226"/>
  <c r="M26" i="226"/>
  <c r="Q22" i="226"/>
  <c r="M22" i="226"/>
  <c r="Q19" i="226"/>
  <c r="M19" i="226"/>
  <c r="J19" i="226"/>
  <c r="Q15" i="226"/>
  <c r="M15" i="226"/>
  <c r="J15" i="226"/>
  <c r="F19" i="226" s="1"/>
  <c r="F15" i="226"/>
  <c r="Q12" i="226"/>
  <c r="M12" i="226"/>
  <c r="J12" i="226"/>
  <c r="AU5" i="226"/>
  <c r="F222" i="1" s="1"/>
  <c r="AU4" i="226"/>
  <c r="I52" i="225"/>
  <c r="G220" i="1" s="1"/>
  <c r="E41" i="225"/>
  <c r="J37" i="225"/>
  <c r="I37" i="225"/>
  <c r="F32" i="225"/>
  <c r="E32" i="225"/>
  <c r="F28" i="225"/>
  <c r="E28" i="225"/>
  <c r="F24" i="225"/>
  <c r="E24" i="225"/>
  <c r="F20" i="225"/>
  <c r="E20" i="225"/>
  <c r="M31" i="224"/>
  <c r="Q26" i="224"/>
  <c r="M26" i="224"/>
  <c r="Q22" i="224"/>
  <c r="M22" i="224"/>
  <c r="Q19" i="224"/>
  <c r="M19" i="224"/>
  <c r="J19" i="224"/>
  <c r="Q15" i="224"/>
  <c r="M15" i="224"/>
  <c r="J15" i="224"/>
  <c r="F19" i="224" s="1"/>
  <c r="F15" i="224"/>
  <c r="Q12" i="224"/>
  <c r="M12" i="224"/>
  <c r="J12" i="224"/>
  <c r="AU5" i="224"/>
  <c r="F220" i="1" s="1"/>
  <c r="AU4" i="224"/>
  <c r="I52" i="223"/>
  <c r="G218" i="1" s="1"/>
  <c r="E41" i="223"/>
  <c r="J37" i="223"/>
  <c r="I37" i="223"/>
  <c r="F32" i="223"/>
  <c r="E32" i="223"/>
  <c r="F28" i="223"/>
  <c r="E28" i="223"/>
  <c r="F24" i="223"/>
  <c r="E24" i="223"/>
  <c r="F20" i="223"/>
  <c r="E20" i="223"/>
  <c r="M31" i="222"/>
  <c r="Q26" i="222"/>
  <c r="M26" i="222"/>
  <c r="Q22" i="222"/>
  <c r="M22" i="222"/>
  <c r="Q19" i="222"/>
  <c r="M19" i="222"/>
  <c r="J19" i="222"/>
  <c r="Q15" i="222"/>
  <c r="M15" i="222"/>
  <c r="J15" i="222"/>
  <c r="F19" i="222" s="1"/>
  <c r="F15" i="222"/>
  <c r="Q12" i="222"/>
  <c r="M12" i="222"/>
  <c r="J12" i="222"/>
  <c r="AU5" i="222"/>
  <c r="F218" i="1" s="1"/>
  <c r="AU4" i="222"/>
  <c r="I52" i="221"/>
  <c r="G216" i="1" s="1"/>
  <c r="E41" i="221"/>
  <c r="J37" i="221"/>
  <c r="I37" i="221"/>
  <c r="F32" i="221"/>
  <c r="E32" i="221"/>
  <c r="F28" i="221"/>
  <c r="E28" i="221"/>
  <c r="F24" i="221"/>
  <c r="E24" i="221"/>
  <c r="F20" i="221"/>
  <c r="E20" i="221"/>
  <c r="M31" i="220"/>
  <c r="Q26" i="220"/>
  <c r="M26" i="220"/>
  <c r="Q22" i="220"/>
  <c r="M22" i="220"/>
  <c r="Q19" i="220"/>
  <c r="M19" i="220"/>
  <c r="J19" i="220"/>
  <c r="Q15" i="220"/>
  <c r="M15" i="220"/>
  <c r="J15" i="220"/>
  <c r="F19" i="220" s="1"/>
  <c r="F15" i="220"/>
  <c r="Q12" i="220"/>
  <c r="M12" i="220"/>
  <c r="J12" i="220"/>
  <c r="AU5" i="220"/>
  <c r="F216" i="1" s="1"/>
  <c r="AU4" i="220"/>
  <c r="I52" i="219"/>
  <c r="G214" i="1" s="1"/>
  <c r="E41" i="219"/>
  <c r="J37" i="219"/>
  <c r="I37" i="219"/>
  <c r="F32" i="219"/>
  <c r="E32" i="219"/>
  <c r="F28" i="219"/>
  <c r="E28" i="219"/>
  <c r="F24" i="219"/>
  <c r="E24" i="219"/>
  <c r="F20" i="219"/>
  <c r="E20" i="219"/>
  <c r="M31" i="218"/>
  <c r="Q26" i="218"/>
  <c r="M26" i="218"/>
  <c r="Q22" i="218"/>
  <c r="M22" i="218"/>
  <c r="Q19" i="218"/>
  <c r="M19" i="218"/>
  <c r="J19" i="218"/>
  <c r="Q15" i="218"/>
  <c r="M15" i="218"/>
  <c r="J15" i="218"/>
  <c r="F19" i="218" s="1"/>
  <c r="F15" i="218"/>
  <c r="Q12" i="218"/>
  <c r="M12" i="218"/>
  <c r="J12" i="218"/>
  <c r="AU5" i="218"/>
  <c r="F214" i="1" s="1"/>
  <c r="AU4" i="218"/>
  <c r="I52" i="217"/>
  <c r="G212" i="1" s="1"/>
  <c r="E41" i="217"/>
  <c r="J37" i="217"/>
  <c r="I37" i="217"/>
  <c r="F32" i="217"/>
  <c r="E32" i="217"/>
  <c r="F28" i="217"/>
  <c r="E28" i="217"/>
  <c r="F24" i="217"/>
  <c r="E24" i="217"/>
  <c r="F20" i="217"/>
  <c r="E20" i="217"/>
  <c r="M31" i="216"/>
  <c r="Q26" i="216"/>
  <c r="M26" i="216"/>
  <c r="Q22" i="216"/>
  <c r="M22" i="216"/>
  <c r="Q19" i="216"/>
  <c r="M19" i="216"/>
  <c r="J19" i="216"/>
  <c r="Q15" i="216"/>
  <c r="M15" i="216"/>
  <c r="J15" i="216"/>
  <c r="F19" i="216" s="1"/>
  <c r="F15" i="216"/>
  <c r="Q12" i="216"/>
  <c r="M12" i="216"/>
  <c r="J12" i="216"/>
  <c r="AU5" i="216"/>
  <c r="F212" i="1" s="1"/>
  <c r="AU4" i="216"/>
  <c r="I52" i="215"/>
  <c r="G210" i="1" s="1"/>
  <c r="E41" i="215"/>
  <c r="J37" i="215"/>
  <c r="I37" i="215"/>
  <c r="F32" i="215"/>
  <c r="E32" i="215"/>
  <c r="F28" i="215"/>
  <c r="E28" i="215"/>
  <c r="F24" i="215"/>
  <c r="E24" i="215"/>
  <c r="F20" i="215"/>
  <c r="E20" i="215"/>
  <c r="M31" i="214"/>
  <c r="Q26" i="214"/>
  <c r="M26" i="214"/>
  <c r="Q22" i="214"/>
  <c r="M22" i="214"/>
  <c r="Q19" i="214"/>
  <c r="M19" i="214"/>
  <c r="J19" i="214"/>
  <c r="Q15" i="214"/>
  <c r="M15" i="214"/>
  <c r="J15" i="214"/>
  <c r="F19" i="214" s="1"/>
  <c r="F15" i="214"/>
  <c r="Q12" i="214"/>
  <c r="M12" i="214"/>
  <c r="J12" i="214"/>
  <c r="AU5" i="214"/>
  <c r="F210" i="1" s="1"/>
  <c r="AU4" i="214"/>
  <c r="I52" i="213"/>
  <c r="G208" i="1" s="1"/>
  <c r="E41" i="213"/>
  <c r="J37" i="213"/>
  <c r="I37" i="213"/>
  <c r="F32" i="213"/>
  <c r="E32" i="213"/>
  <c r="F28" i="213"/>
  <c r="E28" i="213"/>
  <c r="F24" i="213"/>
  <c r="E24" i="213"/>
  <c r="F20" i="213"/>
  <c r="E20" i="213"/>
  <c r="M31" i="212"/>
  <c r="Q26" i="212"/>
  <c r="M26" i="212"/>
  <c r="Q22" i="212"/>
  <c r="M22" i="212"/>
  <c r="Q19" i="212"/>
  <c r="M19" i="212"/>
  <c r="J19" i="212"/>
  <c r="Q15" i="212"/>
  <c r="M15" i="212"/>
  <c r="J15" i="212"/>
  <c r="F19" i="212" s="1"/>
  <c r="F15" i="212"/>
  <c r="Q12" i="212"/>
  <c r="M12" i="212"/>
  <c r="J12" i="212"/>
  <c r="AU5" i="212"/>
  <c r="F208" i="1" s="1"/>
  <c r="AU4" i="212"/>
  <c r="I52" i="211"/>
  <c r="G206" i="1" s="1"/>
  <c r="E41" i="211"/>
  <c r="J37" i="211"/>
  <c r="I37" i="211"/>
  <c r="F32" i="211"/>
  <c r="E32" i="211"/>
  <c r="F28" i="211"/>
  <c r="E28" i="211"/>
  <c r="F24" i="211"/>
  <c r="E24" i="211"/>
  <c r="F20" i="211"/>
  <c r="E20" i="211"/>
  <c r="M31" i="210"/>
  <c r="Q26" i="210"/>
  <c r="M26" i="210"/>
  <c r="Q22" i="210"/>
  <c r="M22" i="210"/>
  <c r="Q19" i="210"/>
  <c r="M19" i="210"/>
  <c r="J19" i="210"/>
  <c r="Q15" i="210"/>
  <c r="M15" i="210"/>
  <c r="J15" i="210"/>
  <c r="F19" i="210" s="1"/>
  <c r="F15" i="210"/>
  <c r="Q12" i="210"/>
  <c r="M12" i="210"/>
  <c r="J12" i="210"/>
  <c r="AU5" i="210"/>
  <c r="F206" i="1" s="1"/>
  <c r="AU4" i="210"/>
  <c r="I52" i="209"/>
  <c r="G204" i="1" s="1"/>
  <c r="E41" i="209"/>
  <c r="J37" i="209"/>
  <c r="I37" i="209"/>
  <c r="F32" i="209"/>
  <c r="E32" i="209"/>
  <c r="F28" i="209"/>
  <c r="E28" i="209"/>
  <c r="F24" i="209"/>
  <c r="E24" i="209"/>
  <c r="F20" i="209"/>
  <c r="E20" i="209"/>
  <c r="M31" i="208"/>
  <c r="Q26" i="208"/>
  <c r="M26" i="208"/>
  <c r="Q22" i="208"/>
  <c r="M22" i="208"/>
  <c r="Q19" i="208"/>
  <c r="M19" i="208"/>
  <c r="J19" i="208"/>
  <c r="Q15" i="208"/>
  <c r="M15" i="208"/>
  <c r="J15" i="208"/>
  <c r="F19" i="208" s="1"/>
  <c r="F15" i="208"/>
  <c r="Q12" i="208"/>
  <c r="M12" i="208"/>
  <c r="J12" i="208"/>
  <c r="AU5" i="208"/>
  <c r="F204" i="1" s="1"/>
  <c r="AU4" i="208"/>
  <c r="I52" i="207"/>
  <c r="G202" i="1" s="1"/>
  <c r="E41" i="207"/>
  <c r="J37" i="207"/>
  <c r="I37" i="207"/>
  <c r="F32" i="207"/>
  <c r="E32" i="207"/>
  <c r="F28" i="207"/>
  <c r="E28" i="207"/>
  <c r="F24" i="207"/>
  <c r="E24" i="207"/>
  <c r="F20" i="207"/>
  <c r="E20" i="207"/>
  <c r="M31" i="206"/>
  <c r="Q26" i="206"/>
  <c r="M26" i="206"/>
  <c r="Q22" i="206"/>
  <c r="M22" i="206"/>
  <c r="Q19" i="206"/>
  <c r="M19" i="206"/>
  <c r="J19" i="206"/>
  <c r="Q15" i="206"/>
  <c r="M15" i="206"/>
  <c r="J15" i="206"/>
  <c r="F19" i="206" s="1"/>
  <c r="F15" i="206"/>
  <c r="Q12" i="206"/>
  <c r="M12" i="206"/>
  <c r="J12" i="206"/>
  <c r="AU5" i="206"/>
  <c r="F202" i="1" s="1"/>
  <c r="AU4" i="206"/>
  <c r="I52" i="205"/>
  <c r="G200" i="1" s="1"/>
  <c r="E41" i="205"/>
  <c r="J37" i="205"/>
  <c r="I37" i="205"/>
  <c r="F32" i="205"/>
  <c r="E32" i="205"/>
  <c r="F28" i="205"/>
  <c r="E28" i="205"/>
  <c r="F24" i="205"/>
  <c r="E24" i="205"/>
  <c r="F20" i="205"/>
  <c r="E20" i="205"/>
  <c r="M31" i="204"/>
  <c r="Q26" i="204"/>
  <c r="M26" i="204"/>
  <c r="Q22" i="204"/>
  <c r="M22" i="204"/>
  <c r="Q19" i="204"/>
  <c r="M19" i="204"/>
  <c r="J19" i="204"/>
  <c r="Q15" i="204"/>
  <c r="M15" i="204"/>
  <c r="J15" i="204"/>
  <c r="F19" i="204" s="1"/>
  <c r="F15" i="204"/>
  <c r="Q12" i="204"/>
  <c r="M12" i="204"/>
  <c r="J12" i="204"/>
  <c r="AU5" i="204"/>
  <c r="F200" i="1" s="1"/>
  <c r="AU4" i="204"/>
  <c r="I52" i="203"/>
  <c r="G198" i="1" s="1"/>
  <c r="E41" i="203"/>
  <c r="J37" i="203"/>
  <c r="I37" i="203"/>
  <c r="F32" i="203"/>
  <c r="E32" i="203"/>
  <c r="F28" i="203"/>
  <c r="E28" i="203"/>
  <c r="F24" i="203"/>
  <c r="E24" i="203"/>
  <c r="F20" i="203"/>
  <c r="E20" i="203"/>
  <c r="M31" i="202"/>
  <c r="Q26" i="202"/>
  <c r="M26" i="202"/>
  <c r="Q22" i="202"/>
  <c r="M22" i="202"/>
  <c r="Q19" i="202"/>
  <c r="M19" i="202"/>
  <c r="J19" i="202"/>
  <c r="Q15" i="202"/>
  <c r="M15" i="202"/>
  <c r="J15" i="202"/>
  <c r="F19" i="202" s="1"/>
  <c r="F15" i="202"/>
  <c r="Q12" i="202"/>
  <c r="M12" i="202"/>
  <c r="J12" i="202"/>
  <c r="AU5" i="202"/>
  <c r="F198" i="1" s="1"/>
  <c r="AU4" i="202"/>
  <c r="I52" i="201"/>
  <c r="G196" i="1" s="1"/>
  <c r="E41" i="201"/>
  <c r="J37" i="201"/>
  <c r="I37" i="201"/>
  <c r="F32" i="201"/>
  <c r="E32" i="201"/>
  <c r="F28" i="201"/>
  <c r="E28" i="201"/>
  <c r="F24" i="201"/>
  <c r="E24" i="201"/>
  <c r="F20" i="201"/>
  <c r="E20" i="201"/>
  <c r="M31" i="200"/>
  <c r="Q26" i="200"/>
  <c r="M26" i="200"/>
  <c r="Q22" i="200"/>
  <c r="M22" i="200"/>
  <c r="Q19" i="200"/>
  <c r="M19" i="200"/>
  <c r="J19" i="200"/>
  <c r="Q15" i="200"/>
  <c r="M15" i="200"/>
  <c r="J15" i="200"/>
  <c r="F19" i="200" s="1"/>
  <c r="F15" i="200"/>
  <c r="Q12" i="200"/>
  <c r="M12" i="200"/>
  <c r="J12" i="200"/>
  <c r="AU5" i="200"/>
  <c r="F196" i="1" s="1"/>
  <c r="AU4" i="200"/>
  <c r="I254" i="1" l="1"/>
  <c r="I248" i="1"/>
  <c r="I252" i="1"/>
  <c r="H202" i="1"/>
  <c r="H210" i="1"/>
  <c r="H218" i="1"/>
  <c r="H226" i="1"/>
  <c r="H234" i="1"/>
  <c r="H242" i="1"/>
  <c r="H248" i="1"/>
  <c r="H256" i="1"/>
  <c r="H196" i="1"/>
  <c r="H204" i="1"/>
  <c r="H212" i="1"/>
  <c r="H220" i="1"/>
  <c r="H228" i="1"/>
  <c r="H236" i="1"/>
  <c r="H244" i="1"/>
  <c r="I250" i="1"/>
  <c r="H250" i="1"/>
  <c r="H198" i="1"/>
  <c r="H206" i="1"/>
  <c r="H214" i="1"/>
  <c r="H222" i="1"/>
  <c r="H230" i="1"/>
  <c r="H238" i="1"/>
  <c r="H246" i="1"/>
  <c r="H252" i="1"/>
  <c r="H200" i="1"/>
  <c r="H208" i="1"/>
  <c r="H216" i="1"/>
  <c r="H224" i="1"/>
  <c r="H232" i="1"/>
  <c r="H240" i="1"/>
  <c r="H254" i="1"/>
  <c r="I234" i="1"/>
  <c r="I218" i="1"/>
  <c r="I202" i="1"/>
  <c r="I242" i="1"/>
  <c r="I226" i="1"/>
  <c r="I210" i="1"/>
  <c r="I246" i="1"/>
  <c r="I238" i="1"/>
  <c r="I230" i="1"/>
  <c r="I222" i="1"/>
  <c r="I214" i="1"/>
  <c r="I206" i="1"/>
  <c r="I198" i="1"/>
  <c r="I244" i="1"/>
  <c r="I240" i="1"/>
  <c r="I236" i="1"/>
  <c r="I232" i="1"/>
  <c r="I228" i="1"/>
  <c r="I224" i="1"/>
  <c r="I220" i="1"/>
  <c r="I216" i="1"/>
  <c r="I212" i="1"/>
  <c r="I208" i="1"/>
  <c r="I204" i="1"/>
  <c r="I200" i="1"/>
  <c r="I196" i="1"/>
  <c r="E194" i="1"/>
  <c r="E192" i="1"/>
  <c r="E190" i="1"/>
  <c r="E188" i="1"/>
  <c r="E186" i="1"/>
  <c r="E184" i="1"/>
  <c r="E182" i="1"/>
  <c r="E180" i="1"/>
  <c r="E178" i="1"/>
  <c r="E176" i="1"/>
  <c r="E174" i="1"/>
  <c r="E172" i="1"/>
  <c r="E170" i="1"/>
  <c r="E168" i="1"/>
  <c r="E166" i="1"/>
  <c r="E164" i="1"/>
  <c r="E162" i="1"/>
  <c r="E160" i="1"/>
  <c r="E158" i="1"/>
  <c r="E156" i="1"/>
  <c r="E154" i="1"/>
  <c r="E152" i="1"/>
  <c r="E150" i="1"/>
  <c r="E148" i="1"/>
  <c r="E146" i="1"/>
  <c r="E144" i="1"/>
  <c r="E142" i="1"/>
  <c r="E140" i="1"/>
  <c r="E138" i="1"/>
  <c r="E136" i="1"/>
  <c r="E134" i="1"/>
  <c r="E132" i="1"/>
  <c r="E130" i="1"/>
  <c r="E128" i="1"/>
  <c r="E126" i="1"/>
  <c r="E124" i="1"/>
  <c r="E122" i="1"/>
  <c r="E120" i="1"/>
  <c r="E118" i="1"/>
  <c r="E116" i="1"/>
  <c r="E114" i="1"/>
  <c r="E112" i="1"/>
  <c r="E110" i="1"/>
  <c r="E108" i="1"/>
  <c r="E106" i="1"/>
  <c r="E104" i="1"/>
  <c r="E102" i="1"/>
  <c r="E100" i="1"/>
  <c r="E98" i="1"/>
  <c r="E96" i="1"/>
  <c r="E94" i="1"/>
  <c r="E92" i="1"/>
  <c r="E90" i="1"/>
  <c r="E88" i="1"/>
  <c r="E86" i="1"/>
  <c r="D194" i="1"/>
  <c r="D192" i="1"/>
  <c r="D190" i="1"/>
  <c r="D188" i="1"/>
  <c r="D186" i="1"/>
  <c r="D184" i="1"/>
  <c r="D182" i="1"/>
  <c r="D180" i="1"/>
  <c r="D178" i="1"/>
  <c r="D176" i="1"/>
  <c r="D174" i="1"/>
  <c r="D172" i="1"/>
  <c r="D170" i="1"/>
  <c r="D168" i="1"/>
  <c r="D166" i="1"/>
  <c r="D164" i="1"/>
  <c r="D162" i="1"/>
  <c r="D160" i="1"/>
  <c r="D158" i="1"/>
  <c r="D156" i="1"/>
  <c r="D154" i="1"/>
  <c r="D152" i="1"/>
  <c r="D150" i="1"/>
  <c r="D148" i="1"/>
  <c r="D146" i="1"/>
  <c r="D144" i="1"/>
  <c r="D142" i="1"/>
  <c r="D140" i="1"/>
  <c r="D138" i="1"/>
  <c r="D136" i="1"/>
  <c r="D134" i="1"/>
  <c r="D132" i="1"/>
  <c r="D130" i="1"/>
  <c r="D128" i="1"/>
  <c r="D126" i="1"/>
  <c r="D124" i="1"/>
  <c r="D122" i="1"/>
  <c r="D120" i="1"/>
  <c r="D118" i="1"/>
  <c r="D116" i="1"/>
  <c r="D114" i="1"/>
  <c r="D112" i="1"/>
  <c r="D110" i="1"/>
  <c r="D108" i="1"/>
  <c r="D106" i="1"/>
  <c r="D104" i="1"/>
  <c r="D102" i="1"/>
  <c r="D100" i="1"/>
  <c r="D98" i="1"/>
  <c r="D96" i="1"/>
  <c r="D94" i="1"/>
  <c r="D92" i="1"/>
  <c r="D90" i="1"/>
  <c r="D88" i="1"/>
  <c r="D86" i="1"/>
  <c r="A194" i="1"/>
  <c r="A192" i="1"/>
  <c r="A190" i="1"/>
  <c r="A188" i="1"/>
  <c r="A186" i="1"/>
  <c r="A184" i="1"/>
  <c r="A182" i="1"/>
  <c r="A180" i="1"/>
  <c r="A178" i="1"/>
  <c r="A176" i="1"/>
  <c r="A174" i="1"/>
  <c r="A172" i="1"/>
  <c r="A170" i="1"/>
  <c r="A168" i="1"/>
  <c r="A166" i="1"/>
  <c r="A164" i="1"/>
  <c r="A162" i="1"/>
  <c r="A160" i="1"/>
  <c r="A158" i="1"/>
  <c r="A156" i="1"/>
  <c r="A154" i="1"/>
  <c r="A152" i="1"/>
  <c r="A150" i="1"/>
  <c r="A148" i="1"/>
  <c r="A146" i="1"/>
  <c r="A144" i="1"/>
  <c r="A142" i="1"/>
  <c r="A140" i="1"/>
  <c r="A138" i="1"/>
  <c r="A136" i="1"/>
  <c r="A134" i="1"/>
  <c r="A132" i="1"/>
  <c r="A130" i="1"/>
  <c r="A128" i="1"/>
  <c r="A126" i="1"/>
  <c r="A124" i="1"/>
  <c r="A122" i="1"/>
  <c r="A120" i="1"/>
  <c r="A118" i="1"/>
  <c r="A116" i="1"/>
  <c r="A114" i="1"/>
  <c r="A112" i="1"/>
  <c r="A110" i="1"/>
  <c r="A108" i="1"/>
  <c r="A106" i="1"/>
  <c r="A104" i="1"/>
  <c r="A102" i="1"/>
  <c r="A100" i="1"/>
  <c r="A98" i="1"/>
  <c r="A96" i="1"/>
  <c r="A94" i="1"/>
  <c r="A92" i="1"/>
  <c r="A90" i="1"/>
  <c r="A88" i="1"/>
  <c r="A86" i="1"/>
  <c r="I52" i="199"/>
  <c r="G194" i="1" s="1"/>
  <c r="E41" i="199"/>
  <c r="J37" i="199"/>
  <c r="I37" i="199"/>
  <c r="F32" i="199"/>
  <c r="E32" i="199"/>
  <c r="F28" i="199"/>
  <c r="E28" i="199"/>
  <c r="F24" i="199"/>
  <c r="E24" i="199"/>
  <c r="F20" i="199"/>
  <c r="E20" i="199"/>
  <c r="M31" i="198"/>
  <c r="Q26" i="198"/>
  <c r="M26" i="198"/>
  <c r="Q22" i="198"/>
  <c r="M22" i="198"/>
  <c r="Q19" i="198"/>
  <c r="M19" i="198"/>
  <c r="J19" i="198"/>
  <c r="Q15" i="198"/>
  <c r="M15" i="198"/>
  <c r="J15" i="198"/>
  <c r="F19" i="198" s="1"/>
  <c r="F15" i="198"/>
  <c r="Q12" i="198"/>
  <c r="M12" i="198"/>
  <c r="J12" i="198"/>
  <c r="AU5" i="198"/>
  <c r="F194" i="1" s="1"/>
  <c r="AU4" i="198"/>
  <c r="I52" i="197"/>
  <c r="G192" i="1" s="1"/>
  <c r="E41" i="197"/>
  <c r="J37" i="197"/>
  <c r="I37" i="197"/>
  <c r="F32" i="197"/>
  <c r="E32" i="197"/>
  <c r="F28" i="197"/>
  <c r="E28" i="197"/>
  <c r="F24" i="197"/>
  <c r="E24" i="197"/>
  <c r="F20" i="197"/>
  <c r="E20" i="197"/>
  <c r="M31" i="196"/>
  <c r="Q26" i="196"/>
  <c r="M26" i="196"/>
  <c r="Q22" i="196"/>
  <c r="M22" i="196"/>
  <c r="Q19" i="196"/>
  <c r="M19" i="196"/>
  <c r="J19" i="196"/>
  <c r="Q15" i="196"/>
  <c r="M15" i="196"/>
  <c r="J15" i="196"/>
  <c r="F19" i="196" s="1"/>
  <c r="F15" i="196"/>
  <c r="Q12" i="196"/>
  <c r="M12" i="196"/>
  <c r="J12" i="196"/>
  <c r="AU5" i="196"/>
  <c r="F192" i="1" s="1"/>
  <c r="AU4" i="196"/>
  <c r="I52" i="195"/>
  <c r="G190" i="1" s="1"/>
  <c r="E41" i="195"/>
  <c r="J37" i="195"/>
  <c r="I37" i="195"/>
  <c r="F32" i="195"/>
  <c r="E32" i="195"/>
  <c r="F28" i="195"/>
  <c r="E28" i="195"/>
  <c r="F24" i="195"/>
  <c r="E24" i="195"/>
  <c r="F20" i="195"/>
  <c r="E20" i="195"/>
  <c r="M31" i="194"/>
  <c r="Q26" i="194"/>
  <c r="M26" i="194"/>
  <c r="Q22" i="194"/>
  <c r="M22" i="194"/>
  <c r="Q19" i="194"/>
  <c r="M19" i="194"/>
  <c r="J19" i="194"/>
  <c r="Q15" i="194"/>
  <c r="M15" i="194"/>
  <c r="J15" i="194"/>
  <c r="F19" i="194" s="1"/>
  <c r="F15" i="194"/>
  <c r="Q12" i="194"/>
  <c r="M12" i="194"/>
  <c r="J12" i="194"/>
  <c r="AU5" i="194"/>
  <c r="F190" i="1" s="1"/>
  <c r="AU4" i="194"/>
  <c r="I52" i="193"/>
  <c r="G188" i="1" s="1"/>
  <c r="E41" i="193"/>
  <c r="J37" i="193"/>
  <c r="I37" i="193"/>
  <c r="F32" i="193"/>
  <c r="E32" i="193"/>
  <c r="F28" i="193"/>
  <c r="E28" i="193"/>
  <c r="F24" i="193"/>
  <c r="E24" i="193"/>
  <c r="F20" i="193"/>
  <c r="E20" i="193"/>
  <c r="M31" i="192"/>
  <c r="Q26" i="192"/>
  <c r="M26" i="192"/>
  <c r="Q22" i="192"/>
  <c r="M22" i="192"/>
  <c r="Q19" i="192"/>
  <c r="M19" i="192"/>
  <c r="J19" i="192"/>
  <c r="Q15" i="192"/>
  <c r="M15" i="192"/>
  <c r="J15" i="192"/>
  <c r="F19" i="192" s="1"/>
  <c r="F15" i="192"/>
  <c r="Q12" i="192"/>
  <c r="M12" i="192"/>
  <c r="J12" i="192"/>
  <c r="AU5" i="192"/>
  <c r="F188" i="1" s="1"/>
  <c r="AU4" i="192"/>
  <c r="I52" i="191"/>
  <c r="G186" i="1" s="1"/>
  <c r="E41" i="191"/>
  <c r="J37" i="191"/>
  <c r="I37" i="191"/>
  <c r="F32" i="191"/>
  <c r="E32" i="191"/>
  <c r="F28" i="191"/>
  <c r="E28" i="191"/>
  <c r="F24" i="191"/>
  <c r="E24" i="191"/>
  <c r="F20" i="191"/>
  <c r="E20" i="191"/>
  <c r="M31" i="190"/>
  <c r="Q26" i="190"/>
  <c r="M26" i="190"/>
  <c r="Q22" i="190"/>
  <c r="M22" i="190"/>
  <c r="Q19" i="190"/>
  <c r="M19" i="190"/>
  <c r="J19" i="190"/>
  <c r="Q15" i="190"/>
  <c r="M15" i="190"/>
  <c r="J15" i="190"/>
  <c r="F19" i="190" s="1"/>
  <c r="F15" i="190"/>
  <c r="Q12" i="190"/>
  <c r="M12" i="190"/>
  <c r="J12" i="190"/>
  <c r="AU5" i="190"/>
  <c r="F186" i="1" s="1"/>
  <c r="AU4" i="190"/>
  <c r="I52" i="189"/>
  <c r="G184" i="1" s="1"/>
  <c r="E41" i="189"/>
  <c r="J37" i="189"/>
  <c r="I37" i="189"/>
  <c r="F32" i="189"/>
  <c r="E32" i="189"/>
  <c r="F28" i="189"/>
  <c r="E28" i="189"/>
  <c r="F24" i="189"/>
  <c r="E24" i="189"/>
  <c r="F20" i="189"/>
  <c r="E20" i="189"/>
  <c r="M31" i="188"/>
  <c r="Q26" i="188"/>
  <c r="M26" i="188"/>
  <c r="Q22" i="188"/>
  <c r="M22" i="188"/>
  <c r="Q19" i="188"/>
  <c r="M19" i="188"/>
  <c r="J19" i="188"/>
  <c r="Q15" i="188"/>
  <c r="M15" i="188"/>
  <c r="J15" i="188"/>
  <c r="F19" i="188" s="1"/>
  <c r="F15" i="188"/>
  <c r="Q12" i="188"/>
  <c r="M12" i="188"/>
  <c r="J12" i="188"/>
  <c r="AU5" i="188"/>
  <c r="F184" i="1" s="1"/>
  <c r="AU4" i="188"/>
  <c r="I52" i="187"/>
  <c r="G182" i="1" s="1"/>
  <c r="E41" i="187"/>
  <c r="J37" i="187"/>
  <c r="I37" i="187"/>
  <c r="F32" i="187"/>
  <c r="E32" i="187"/>
  <c r="F28" i="187"/>
  <c r="E28" i="187"/>
  <c r="F24" i="187"/>
  <c r="E24" i="187"/>
  <c r="F20" i="187"/>
  <c r="E20" i="187"/>
  <c r="M31" i="186"/>
  <c r="Q26" i="186"/>
  <c r="M26" i="186"/>
  <c r="Q22" i="186"/>
  <c r="M22" i="186"/>
  <c r="Q19" i="186"/>
  <c r="M19" i="186"/>
  <c r="J19" i="186"/>
  <c r="Q15" i="186"/>
  <c r="M15" i="186"/>
  <c r="J15" i="186"/>
  <c r="F19" i="186" s="1"/>
  <c r="F15" i="186"/>
  <c r="Q12" i="186"/>
  <c r="M12" i="186"/>
  <c r="J12" i="186"/>
  <c r="AU5" i="186"/>
  <c r="F182" i="1" s="1"/>
  <c r="AU4" i="186"/>
  <c r="I52" i="185"/>
  <c r="G180" i="1" s="1"/>
  <c r="E41" i="185"/>
  <c r="J37" i="185"/>
  <c r="I37" i="185"/>
  <c r="F32" i="185"/>
  <c r="E32" i="185"/>
  <c r="F28" i="185"/>
  <c r="E28" i="185"/>
  <c r="F24" i="185"/>
  <c r="E24" i="185"/>
  <c r="F20" i="185"/>
  <c r="E20" i="185"/>
  <c r="M31" i="184"/>
  <c r="Q26" i="184"/>
  <c r="M26" i="184"/>
  <c r="Q22" i="184"/>
  <c r="M22" i="184"/>
  <c r="Q19" i="184"/>
  <c r="M19" i="184"/>
  <c r="J19" i="184"/>
  <c r="Q15" i="184"/>
  <c r="M15" i="184"/>
  <c r="J15" i="184"/>
  <c r="F19" i="184" s="1"/>
  <c r="F15" i="184"/>
  <c r="Q12" i="184"/>
  <c r="M12" i="184"/>
  <c r="J12" i="184"/>
  <c r="AU5" i="184"/>
  <c r="F180" i="1" s="1"/>
  <c r="AU4" i="184"/>
  <c r="I52" i="183"/>
  <c r="G178" i="1" s="1"/>
  <c r="E41" i="183"/>
  <c r="J37" i="183"/>
  <c r="I37" i="183"/>
  <c r="F32" i="183"/>
  <c r="E32" i="183"/>
  <c r="F28" i="183"/>
  <c r="E28" i="183"/>
  <c r="F24" i="183"/>
  <c r="E24" i="183"/>
  <c r="F20" i="183"/>
  <c r="E20" i="183"/>
  <c r="M31" i="182"/>
  <c r="Q26" i="182"/>
  <c r="M26" i="182"/>
  <c r="Q22" i="182"/>
  <c r="M22" i="182"/>
  <c r="Q19" i="182"/>
  <c r="M19" i="182"/>
  <c r="J19" i="182"/>
  <c r="Q15" i="182"/>
  <c r="M15" i="182"/>
  <c r="J15" i="182"/>
  <c r="F19" i="182" s="1"/>
  <c r="F15" i="182"/>
  <c r="Q12" i="182"/>
  <c r="M12" i="182"/>
  <c r="J12" i="182"/>
  <c r="AU5" i="182"/>
  <c r="F178" i="1" s="1"/>
  <c r="AU4" i="182"/>
  <c r="I52" i="181"/>
  <c r="G176" i="1" s="1"/>
  <c r="E41" i="181"/>
  <c r="J37" i="181"/>
  <c r="I37" i="181"/>
  <c r="F32" i="181"/>
  <c r="E32" i="181"/>
  <c r="F28" i="181"/>
  <c r="E28" i="181"/>
  <c r="F24" i="181"/>
  <c r="E24" i="181"/>
  <c r="F20" i="181"/>
  <c r="E20" i="181"/>
  <c r="M31" i="180"/>
  <c r="Q26" i="180"/>
  <c r="M26" i="180"/>
  <c r="Q22" i="180"/>
  <c r="M22" i="180"/>
  <c r="Q19" i="180"/>
  <c r="M19" i="180"/>
  <c r="J19" i="180"/>
  <c r="Q15" i="180"/>
  <c r="M15" i="180"/>
  <c r="J15" i="180"/>
  <c r="F19" i="180" s="1"/>
  <c r="F15" i="180"/>
  <c r="Q12" i="180"/>
  <c r="M12" i="180"/>
  <c r="J12" i="180"/>
  <c r="AU5" i="180"/>
  <c r="F176" i="1" s="1"/>
  <c r="AU4" i="180"/>
  <c r="I52" i="179"/>
  <c r="G174" i="1" s="1"/>
  <c r="E41" i="179"/>
  <c r="J37" i="179"/>
  <c r="I37" i="179"/>
  <c r="F32" i="179"/>
  <c r="E32" i="179"/>
  <c r="F28" i="179"/>
  <c r="E28" i="179"/>
  <c r="F24" i="179"/>
  <c r="E24" i="179"/>
  <c r="F20" i="179"/>
  <c r="E20" i="179"/>
  <c r="M31" i="178"/>
  <c r="Q26" i="178"/>
  <c r="M26" i="178"/>
  <c r="Q22" i="178"/>
  <c r="M22" i="178"/>
  <c r="Q19" i="178"/>
  <c r="M19" i="178"/>
  <c r="J19" i="178"/>
  <c r="Q15" i="178"/>
  <c r="M15" i="178"/>
  <c r="J15" i="178"/>
  <c r="F19" i="178" s="1"/>
  <c r="F15" i="178"/>
  <c r="Q12" i="178"/>
  <c r="M12" i="178"/>
  <c r="J12" i="178"/>
  <c r="AU5" i="178"/>
  <c r="F174" i="1" s="1"/>
  <c r="AU4" i="178"/>
  <c r="I52" i="177"/>
  <c r="G172" i="1" s="1"/>
  <c r="E41" i="177"/>
  <c r="J37" i="177"/>
  <c r="I37" i="177"/>
  <c r="F32" i="177"/>
  <c r="E32" i="177"/>
  <c r="F28" i="177"/>
  <c r="E28" i="177"/>
  <c r="F24" i="177"/>
  <c r="E24" i="177"/>
  <c r="F20" i="177"/>
  <c r="E20" i="177"/>
  <c r="M31" i="176"/>
  <c r="Q26" i="176"/>
  <c r="M26" i="176"/>
  <c r="Q22" i="176"/>
  <c r="M22" i="176"/>
  <c r="Q19" i="176"/>
  <c r="M19" i="176"/>
  <c r="J19" i="176"/>
  <c r="Q15" i="176"/>
  <c r="M15" i="176"/>
  <c r="J15" i="176"/>
  <c r="F19" i="176" s="1"/>
  <c r="F15" i="176"/>
  <c r="Q12" i="176"/>
  <c r="M12" i="176"/>
  <c r="J12" i="176"/>
  <c r="AU5" i="176"/>
  <c r="F172" i="1" s="1"/>
  <c r="AU4" i="176"/>
  <c r="I52" i="175"/>
  <c r="G170" i="1" s="1"/>
  <c r="E41" i="175"/>
  <c r="J37" i="175"/>
  <c r="I37" i="175"/>
  <c r="F32" i="175"/>
  <c r="E32" i="175"/>
  <c r="F28" i="175"/>
  <c r="E28" i="175"/>
  <c r="F24" i="175"/>
  <c r="E24" i="175"/>
  <c r="F20" i="175"/>
  <c r="E20" i="175"/>
  <c r="M31" i="174"/>
  <c r="Q26" i="174"/>
  <c r="M26" i="174"/>
  <c r="Q22" i="174"/>
  <c r="M22" i="174"/>
  <c r="Q19" i="174"/>
  <c r="M19" i="174"/>
  <c r="J19" i="174"/>
  <c r="Q15" i="174"/>
  <c r="M15" i="174"/>
  <c r="J15" i="174"/>
  <c r="F19" i="174" s="1"/>
  <c r="F15" i="174"/>
  <c r="Q12" i="174"/>
  <c r="M12" i="174"/>
  <c r="J12" i="174"/>
  <c r="AU5" i="174"/>
  <c r="F170" i="1" s="1"/>
  <c r="AU4" i="174"/>
  <c r="I52" i="173"/>
  <c r="G168" i="1" s="1"/>
  <c r="E41" i="173"/>
  <c r="J37" i="173"/>
  <c r="I37" i="173"/>
  <c r="F32" i="173"/>
  <c r="E32" i="173"/>
  <c r="F28" i="173"/>
  <c r="E28" i="173"/>
  <c r="F24" i="173"/>
  <c r="E24" i="173"/>
  <c r="F20" i="173"/>
  <c r="E20" i="173"/>
  <c r="M31" i="172"/>
  <c r="Q26" i="172"/>
  <c r="M26" i="172"/>
  <c r="Q22" i="172"/>
  <c r="M22" i="172"/>
  <c r="Q19" i="172"/>
  <c r="M19" i="172"/>
  <c r="J19" i="172"/>
  <c r="Q15" i="172"/>
  <c r="M15" i="172"/>
  <c r="J15" i="172"/>
  <c r="F19" i="172" s="1"/>
  <c r="F15" i="172"/>
  <c r="Q12" i="172"/>
  <c r="M12" i="172"/>
  <c r="J12" i="172"/>
  <c r="AU5" i="172"/>
  <c r="F168" i="1" s="1"/>
  <c r="AU4" i="172"/>
  <c r="I52" i="171"/>
  <c r="G166" i="1" s="1"/>
  <c r="E41" i="171"/>
  <c r="J37" i="171"/>
  <c r="I37" i="171"/>
  <c r="F32" i="171"/>
  <c r="E32" i="171"/>
  <c r="F28" i="171"/>
  <c r="E28" i="171"/>
  <c r="F24" i="171"/>
  <c r="E24" i="171"/>
  <c r="F20" i="171"/>
  <c r="E20" i="171"/>
  <c r="M31" i="170"/>
  <c r="Q26" i="170"/>
  <c r="M26" i="170"/>
  <c r="Q22" i="170"/>
  <c r="M22" i="170"/>
  <c r="Q19" i="170"/>
  <c r="M19" i="170"/>
  <c r="J19" i="170"/>
  <c r="Q15" i="170"/>
  <c r="M15" i="170"/>
  <c r="J15" i="170"/>
  <c r="F19" i="170" s="1"/>
  <c r="F15" i="170"/>
  <c r="Q12" i="170"/>
  <c r="M12" i="170"/>
  <c r="J12" i="170"/>
  <c r="AU5" i="170"/>
  <c r="F166" i="1" s="1"/>
  <c r="AU4" i="170"/>
  <c r="I52" i="169"/>
  <c r="G164" i="1" s="1"/>
  <c r="E41" i="169"/>
  <c r="J37" i="169"/>
  <c r="I37" i="169"/>
  <c r="F32" i="169"/>
  <c r="E32" i="169"/>
  <c r="F28" i="169"/>
  <c r="E28" i="169"/>
  <c r="F24" i="169"/>
  <c r="E24" i="169"/>
  <c r="F20" i="169"/>
  <c r="E20" i="169"/>
  <c r="M31" i="168"/>
  <c r="Q26" i="168"/>
  <c r="M26" i="168"/>
  <c r="Q22" i="168"/>
  <c r="M22" i="168"/>
  <c r="Q19" i="168"/>
  <c r="M19" i="168"/>
  <c r="J19" i="168"/>
  <c r="Q15" i="168"/>
  <c r="M15" i="168"/>
  <c r="J15" i="168"/>
  <c r="F19" i="168" s="1"/>
  <c r="F15" i="168"/>
  <c r="Q12" i="168"/>
  <c r="M12" i="168"/>
  <c r="J12" i="168"/>
  <c r="AU5" i="168"/>
  <c r="F164" i="1" s="1"/>
  <c r="AU4" i="168"/>
  <c r="I52" i="167"/>
  <c r="G162" i="1" s="1"/>
  <c r="E41" i="167"/>
  <c r="J37" i="167"/>
  <c r="I37" i="167"/>
  <c r="F32" i="167"/>
  <c r="E32" i="167"/>
  <c r="F28" i="167"/>
  <c r="E28" i="167"/>
  <c r="F24" i="167"/>
  <c r="E24" i="167"/>
  <c r="F20" i="167"/>
  <c r="E20" i="167"/>
  <c r="M31" i="166"/>
  <c r="Q26" i="166"/>
  <c r="M26" i="166"/>
  <c r="Q22" i="166"/>
  <c r="M22" i="166"/>
  <c r="Q19" i="166"/>
  <c r="M19" i="166"/>
  <c r="J19" i="166"/>
  <c r="Q15" i="166"/>
  <c r="M15" i="166"/>
  <c r="J15" i="166"/>
  <c r="F19" i="166" s="1"/>
  <c r="F15" i="166"/>
  <c r="Q12" i="166"/>
  <c r="M12" i="166"/>
  <c r="J12" i="166"/>
  <c r="AU5" i="166"/>
  <c r="F162" i="1" s="1"/>
  <c r="AU4" i="166"/>
  <c r="I52" i="165"/>
  <c r="G160" i="1" s="1"/>
  <c r="E41" i="165"/>
  <c r="J37" i="165"/>
  <c r="I37" i="165"/>
  <c r="F32" i="165"/>
  <c r="E32" i="165"/>
  <c r="F28" i="165"/>
  <c r="E28" i="165"/>
  <c r="F24" i="165"/>
  <c r="E24" i="165"/>
  <c r="F20" i="165"/>
  <c r="E20" i="165"/>
  <c r="M31" i="164"/>
  <c r="Q26" i="164"/>
  <c r="M26" i="164"/>
  <c r="Q22" i="164"/>
  <c r="M22" i="164"/>
  <c r="Q19" i="164"/>
  <c r="M19" i="164"/>
  <c r="J19" i="164"/>
  <c r="Q15" i="164"/>
  <c r="M15" i="164"/>
  <c r="J15" i="164"/>
  <c r="F19" i="164" s="1"/>
  <c r="F15" i="164"/>
  <c r="Q12" i="164"/>
  <c r="M12" i="164"/>
  <c r="J12" i="164"/>
  <c r="AU5" i="164"/>
  <c r="F160" i="1" s="1"/>
  <c r="AU4" i="164"/>
  <c r="I52" i="163"/>
  <c r="G158" i="1" s="1"/>
  <c r="E41" i="163"/>
  <c r="J37" i="163"/>
  <c r="I37" i="163"/>
  <c r="F32" i="163"/>
  <c r="E32" i="163"/>
  <c r="F28" i="163"/>
  <c r="E28" i="163"/>
  <c r="F24" i="163"/>
  <c r="E24" i="163"/>
  <c r="F20" i="163"/>
  <c r="E20" i="163"/>
  <c r="M31" i="162"/>
  <c r="Q26" i="162"/>
  <c r="M26" i="162"/>
  <c r="Q22" i="162"/>
  <c r="M22" i="162"/>
  <c r="Q19" i="162"/>
  <c r="M19" i="162"/>
  <c r="J19" i="162"/>
  <c r="Q15" i="162"/>
  <c r="M15" i="162"/>
  <c r="J15" i="162"/>
  <c r="F19" i="162" s="1"/>
  <c r="F15" i="162"/>
  <c r="Q12" i="162"/>
  <c r="M12" i="162"/>
  <c r="J12" i="162"/>
  <c r="AU5" i="162"/>
  <c r="F158" i="1" s="1"/>
  <c r="AU4" i="162"/>
  <c r="I52" i="161"/>
  <c r="G156" i="1" s="1"/>
  <c r="E41" i="161"/>
  <c r="J37" i="161"/>
  <c r="I37" i="161"/>
  <c r="F32" i="161"/>
  <c r="E32" i="161"/>
  <c r="F28" i="161"/>
  <c r="E28" i="161"/>
  <c r="F24" i="161"/>
  <c r="E24" i="161"/>
  <c r="F20" i="161"/>
  <c r="E20" i="161"/>
  <c r="M31" i="160"/>
  <c r="Q26" i="160"/>
  <c r="M26" i="160"/>
  <c r="Q22" i="160"/>
  <c r="M22" i="160"/>
  <c r="Q19" i="160"/>
  <c r="M19" i="160"/>
  <c r="J19" i="160"/>
  <c r="Q15" i="160"/>
  <c r="M15" i="160"/>
  <c r="J15" i="160"/>
  <c r="F19" i="160" s="1"/>
  <c r="F15" i="160"/>
  <c r="Q12" i="160"/>
  <c r="M12" i="160"/>
  <c r="J12" i="160"/>
  <c r="AU5" i="160"/>
  <c r="F156" i="1" s="1"/>
  <c r="AU4" i="160"/>
  <c r="I52" i="159"/>
  <c r="G154" i="1" s="1"/>
  <c r="E41" i="159"/>
  <c r="J37" i="159"/>
  <c r="I37" i="159"/>
  <c r="F32" i="159"/>
  <c r="E32" i="159"/>
  <c r="F28" i="159"/>
  <c r="E28" i="159"/>
  <c r="F24" i="159"/>
  <c r="E24" i="159"/>
  <c r="F20" i="159"/>
  <c r="E20" i="159"/>
  <c r="M31" i="158"/>
  <c r="Q26" i="158"/>
  <c r="M26" i="158"/>
  <c r="Q22" i="158"/>
  <c r="M22" i="158"/>
  <c r="Q19" i="158"/>
  <c r="M19" i="158"/>
  <c r="J19" i="158"/>
  <c r="Q15" i="158"/>
  <c r="M15" i="158"/>
  <c r="J15" i="158"/>
  <c r="F19" i="158" s="1"/>
  <c r="F15" i="158"/>
  <c r="Q12" i="158"/>
  <c r="M12" i="158"/>
  <c r="J12" i="158"/>
  <c r="AU5" i="158"/>
  <c r="F154" i="1" s="1"/>
  <c r="AU4" i="158"/>
  <c r="I52" i="157"/>
  <c r="G152" i="1" s="1"/>
  <c r="E41" i="157"/>
  <c r="J37" i="157"/>
  <c r="I37" i="157"/>
  <c r="F32" i="157"/>
  <c r="E32" i="157"/>
  <c r="F28" i="157"/>
  <c r="E28" i="157"/>
  <c r="F24" i="157"/>
  <c r="E24" i="157"/>
  <c r="F20" i="157"/>
  <c r="E20" i="157"/>
  <c r="M31" i="156"/>
  <c r="Q26" i="156"/>
  <c r="M26" i="156"/>
  <c r="Q22" i="156"/>
  <c r="M22" i="156"/>
  <c r="Q19" i="156"/>
  <c r="M19" i="156"/>
  <c r="J19" i="156"/>
  <c r="Q15" i="156"/>
  <c r="M15" i="156"/>
  <c r="J15" i="156"/>
  <c r="F19" i="156" s="1"/>
  <c r="F15" i="156"/>
  <c r="Q12" i="156"/>
  <c r="M12" i="156"/>
  <c r="J12" i="156"/>
  <c r="AU5" i="156"/>
  <c r="F152" i="1" s="1"/>
  <c r="AU4" i="156"/>
  <c r="I52" i="155"/>
  <c r="G150" i="1" s="1"/>
  <c r="E41" i="155"/>
  <c r="J37" i="155"/>
  <c r="I37" i="155"/>
  <c r="F32" i="155"/>
  <c r="E32" i="155"/>
  <c r="F28" i="155"/>
  <c r="E28" i="155"/>
  <c r="F24" i="155"/>
  <c r="E24" i="155"/>
  <c r="F20" i="155"/>
  <c r="E20" i="155"/>
  <c r="M31" i="154"/>
  <c r="Q26" i="154"/>
  <c r="M26" i="154"/>
  <c r="Q22" i="154"/>
  <c r="M22" i="154"/>
  <c r="Q19" i="154"/>
  <c r="M19" i="154"/>
  <c r="J19" i="154"/>
  <c r="Q15" i="154"/>
  <c r="M15" i="154"/>
  <c r="J15" i="154"/>
  <c r="F19" i="154" s="1"/>
  <c r="F15" i="154"/>
  <c r="Q12" i="154"/>
  <c r="M12" i="154"/>
  <c r="J12" i="154"/>
  <c r="AU5" i="154"/>
  <c r="F150" i="1" s="1"/>
  <c r="AU4" i="154"/>
  <c r="I52" i="153"/>
  <c r="G148" i="1" s="1"/>
  <c r="E41" i="153"/>
  <c r="J37" i="153"/>
  <c r="I37" i="153"/>
  <c r="F32" i="153"/>
  <c r="E32" i="153"/>
  <c r="F28" i="153"/>
  <c r="E28" i="153"/>
  <c r="F24" i="153"/>
  <c r="E24" i="153"/>
  <c r="F20" i="153"/>
  <c r="E20" i="153"/>
  <c r="M31" i="152"/>
  <c r="Q26" i="152"/>
  <c r="M26" i="152"/>
  <c r="Q22" i="152"/>
  <c r="M22" i="152"/>
  <c r="Q19" i="152"/>
  <c r="M19" i="152"/>
  <c r="J19" i="152"/>
  <c r="Q15" i="152"/>
  <c r="M15" i="152"/>
  <c r="J15" i="152"/>
  <c r="F19" i="152" s="1"/>
  <c r="F15" i="152"/>
  <c r="Q12" i="152"/>
  <c r="M12" i="152"/>
  <c r="J12" i="152"/>
  <c r="AU5" i="152"/>
  <c r="F148" i="1" s="1"/>
  <c r="AU4" i="152"/>
  <c r="I52" i="151"/>
  <c r="G146" i="1" s="1"/>
  <c r="E41" i="151"/>
  <c r="J37" i="151"/>
  <c r="I37" i="151"/>
  <c r="F32" i="151"/>
  <c r="E32" i="151"/>
  <c r="F28" i="151"/>
  <c r="E28" i="151"/>
  <c r="F24" i="151"/>
  <c r="E24" i="151"/>
  <c r="F20" i="151"/>
  <c r="E20" i="151"/>
  <c r="M31" i="150"/>
  <c r="Q26" i="150"/>
  <c r="M26" i="150"/>
  <c r="Q22" i="150"/>
  <c r="M22" i="150"/>
  <c r="Q19" i="150"/>
  <c r="M19" i="150"/>
  <c r="J19" i="150"/>
  <c r="Q15" i="150"/>
  <c r="M15" i="150"/>
  <c r="J15" i="150"/>
  <c r="F19" i="150" s="1"/>
  <c r="F15" i="150"/>
  <c r="Q12" i="150"/>
  <c r="M12" i="150"/>
  <c r="J12" i="150"/>
  <c r="AU5" i="150"/>
  <c r="F146" i="1" s="1"/>
  <c r="AU4" i="150"/>
  <c r="I52" i="149"/>
  <c r="G144" i="1" s="1"/>
  <c r="E41" i="149"/>
  <c r="J37" i="149"/>
  <c r="I37" i="149"/>
  <c r="F32" i="149"/>
  <c r="E32" i="149"/>
  <c r="F28" i="149"/>
  <c r="E28" i="149"/>
  <c r="F24" i="149"/>
  <c r="E24" i="149"/>
  <c r="F20" i="149"/>
  <c r="E20" i="149"/>
  <c r="M31" i="148"/>
  <c r="Q26" i="148"/>
  <c r="M26" i="148"/>
  <c r="Q22" i="148"/>
  <c r="M22" i="148"/>
  <c r="Q19" i="148"/>
  <c r="M19" i="148"/>
  <c r="J19" i="148"/>
  <c r="Q15" i="148"/>
  <c r="M15" i="148"/>
  <c r="J15" i="148"/>
  <c r="F19" i="148" s="1"/>
  <c r="F15" i="148"/>
  <c r="Q12" i="148"/>
  <c r="M12" i="148"/>
  <c r="J12" i="148"/>
  <c r="AU5" i="148"/>
  <c r="F144" i="1" s="1"/>
  <c r="AU4" i="148"/>
  <c r="I52" i="147"/>
  <c r="G142" i="1" s="1"/>
  <c r="E41" i="147"/>
  <c r="J37" i="147"/>
  <c r="I37" i="147"/>
  <c r="F32" i="147"/>
  <c r="E32" i="147"/>
  <c r="F28" i="147"/>
  <c r="E28" i="147"/>
  <c r="F24" i="147"/>
  <c r="E24" i="147"/>
  <c r="F20" i="147"/>
  <c r="E20" i="147"/>
  <c r="M31" i="146"/>
  <c r="Q26" i="146"/>
  <c r="M26" i="146"/>
  <c r="Q22" i="146"/>
  <c r="M22" i="146"/>
  <c r="Q19" i="146"/>
  <c r="M19" i="146"/>
  <c r="J19" i="146"/>
  <c r="Q15" i="146"/>
  <c r="M15" i="146"/>
  <c r="J15" i="146"/>
  <c r="F19" i="146" s="1"/>
  <c r="F15" i="146"/>
  <c r="Q12" i="146"/>
  <c r="M12" i="146"/>
  <c r="J12" i="146"/>
  <c r="AU5" i="146"/>
  <c r="F142" i="1" s="1"/>
  <c r="AU4" i="146"/>
  <c r="I52" i="145"/>
  <c r="G140" i="1" s="1"/>
  <c r="E41" i="145"/>
  <c r="J37" i="145"/>
  <c r="I37" i="145"/>
  <c r="F32" i="145"/>
  <c r="E32" i="145"/>
  <c r="F28" i="145"/>
  <c r="E28" i="145"/>
  <c r="F24" i="145"/>
  <c r="E24" i="145"/>
  <c r="F20" i="145"/>
  <c r="E20" i="145"/>
  <c r="M31" i="144"/>
  <c r="Q26" i="144"/>
  <c r="M26" i="144"/>
  <c r="Q22" i="144"/>
  <c r="M22" i="144"/>
  <c r="Q19" i="144"/>
  <c r="M19" i="144"/>
  <c r="J19" i="144"/>
  <c r="Q15" i="144"/>
  <c r="M15" i="144"/>
  <c r="J15" i="144"/>
  <c r="F19" i="144" s="1"/>
  <c r="F15" i="144"/>
  <c r="Q12" i="144"/>
  <c r="M12" i="144"/>
  <c r="J12" i="144"/>
  <c r="AU5" i="144"/>
  <c r="F140" i="1" s="1"/>
  <c r="AU4" i="144"/>
  <c r="I52" i="143"/>
  <c r="G138" i="1" s="1"/>
  <c r="E41" i="143"/>
  <c r="J37" i="143"/>
  <c r="I37" i="143"/>
  <c r="F32" i="143"/>
  <c r="E32" i="143"/>
  <c r="F28" i="143"/>
  <c r="E28" i="143"/>
  <c r="F24" i="143"/>
  <c r="E24" i="143"/>
  <c r="F20" i="143"/>
  <c r="E20" i="143"/>
  <c r="M31" i="142"/>
  <c r="Q26" i="142"/>
  <c r="M26" i="142"/>
  <c r="Q22" i="142"/>
  <c r="M22" i="142"/>
  <c r="Q19" i="142"/>
  <c r="M19" i="142"/>
  <c r="J19" i="142"/>
  <c r="Q15" i="142"/>
  <c r="M15" i="142"/>
  <c r="J15" i="142"/>
  <c r="F19" i="142" s="1"/>
  <c r="F15" i="142"/>
  <c r="Q12" i="142"/>
  <c r="M12" i="142"/>
  <c r="J12" i="142"/>
  <c r="AU5" i="142"/>
  <c r="F138" i="1" s="1"/>
  <c r="AU4" i="142"/>
  <c r="I52" i="141"/>
  <c r="G136" i="1" s="1"/>
  <c r="E41" i="141"/>
  <c r="J37" i="141"/>
  <c r="I37" i="141"/>
  <c r="F32" i="141"/>
  <c r="E32" i="141"/>
  <c r="F28" i="141"/>
  <c r="E28" i="141"/>
  <c r="F24" i="141"/>
  <c r="E24" i="141"/>
  <c r="F20" i="141"/>
  <c r="E20" i="141"/>
  <c r="M31" i="140"/>
  <c r="Q26" i="140"/>
  <c r="M26" i="140"/>
  <c r="Q22" i="140"/>
  <c r="M22" i="140"/>
  <c r="Q19" i="140"/>
  <c r="M19" i="140"/>
  <c r="J19" i="140"/>
  <c r="Q15" i="140"/>
  <c r="M15" i="140"/>
  <c r="J15" i="140"/>
  <c r="F19" i="140" s="1"/>
  <c r="F15" i="140"/>
  <c r="Q12" i="140"/>
  <c r="M12" i="140"/>
  <c r="J12" i="140"/>
  <c r="AU5" i="140"/>
  <c r="F136" i="1" s="1"/>
  <c r="AU4" i="140"/>
  <c r="I52" i="139"/>
  <c r="G134" i="1" s="1"/>
  <c r="E41" i="139"/>
  <c r="J37" i="139"/>
  <c r="I37" i="139"/>
  <c r="F32" i="139"/>
  <c r="E32" i="139"/>
  <c r="F28" i="139"/>
  <c r="E28" i="139"/>
  <c r="F24" i="139"/>
  <c r="E24" i="139"/>
  <c r="F20" i="139"/>
  <c r="E20" i="139"/>
  <c r="M31" i="138"/>
  <c r="Q26" i="138"/>
  <c r="M26" i="138"/>
  <c r="Q22" i="138"/>
  <c r="M22" i="138"/>
  <c r="Q19" i="138"/>
  <c r="M19" i="138"/>
  <c r="J19" i="138"/>
  <c r="Q15" i="138"/>
  <c r="M15" i="138"/>
  <c r="J15" i="138"/>
  <c r="F19" i="138" s="1"/>
  <c r="F15" i="138"/>
  <c r="Q12" i="138"/>
  <c r="M12" i="138"/>
  <c r="J12" i="138"/>
  <c r="AU5" i="138"/>
  <c r="F134" i="1" s="1"/>
  <c r="AU4" i="138"/>
  <c r="I52" i="137"/>
  <c r="G132" i="1" s="1"/>
  <c r="E41" i="137"/>
  <c r="J37" i="137"/>
  <c r="I37" i="137"/>
  <c r="F32" i="137"/>
  <c r="E32" i="137"/>
  <c r="F28" i="137"/>
  <c r="E28" i="137"/>
  <c r="F24" i="137"/>
  <c r="E24" i="137"/>
  <c r="F20" i="137"/>
  <c r="E20" i="137"/>
  <c r="M31" i="136"/>
  <c r="Q26" i="136"/>
  <c r="M26" i="136"/>
  <c r="Q22" i="136"/>
  <c r="M22" i="136"/>
  <c r="Q19" i="136"/>
  <c r="M19" i="136"/>
  <c r="J19" i="136"/>
  <c r="Q15" i="136"/>
  <c r="M15" i="136"/>
  <c r="J15" i="136"/>
  <c r="F19" i="136" s="1"/>
  <c r="F15" i="136"/>
  <c r="Q12" i="136"/>
  <c r="M12" i="136"/>
  <c r="J12" i="136"/>
  <c r="AU5" i="136"/>
  <c r="F132" i="1" s="1"/>
  <c r="AU4" i="136"/>
  <c r="I52" i="135"/>
  <c r="G130" i="1" s="1"/>
  <c r="E41" i="135"/>
  <c r="J37" i="135"/>
  <c r="I37" i="135"/>
  <c r="F32" i="135"/>
  <c r="E32" i="135"/>
  <c r="F28" i="135"/>
  <c r="E28" i="135"/>
  <c r="F24" i="135"/>
  <c r="E24" i="135"/>
  <c r="F20" i="135"/>
  <c r="E20" i="135"/>
  <c r="M31" i="134"/>
  <c r="Q26" i="134"/>
  <c r="M26" i="134"/>
  <c r="Q22" i="134"/>
  <c r="M22" i="134"/>
  <c r="Q19" i="134"/>
  <c r="M19" i="134"/>
  <c r="J19" i="134"/>
  <c r="Q15" i="134"/>
  <c r="M15" i="134"/>
  <c r="J15" i="134"/>
  <c r="F19" i="134" s="1"/>
  <c r="F15" i="134"/>
  <c r="Q12" i="134"/>
  <c r="M12" i="134"/>
  <c r="J12" i="134"/>
  <c r="AU5" i="134"/>
  <c r="F130" i="1" s="1"/>
  <c r="AU4" i="134"/>
  <c r="I52" i="133"/>
  <c r="G128" i="1" s="1"/>
  <c r="E41" i="133"/>
  <c r="J37" i="133"/>
  <c r="I37" i="133"/>
  <c r="F32" i="133"/>
  <c r="E32" i="133"/>
  <c r="F28" i="133"/>
  <c r="E28" i="133"/>
  <c r="F24" i="133"/>
  <c r="E24" i="133"/>
  <c r="F20" i="133"/>
  <c r="E20" i="133"/>
  <c r="M31" i="132"/>
  <c r="Q26" i="132"/>
  <c r="M26" i="132"/>
  <c r="Q22" i="132"/>
  <c r="M22" i="132"/>
  <c r="Q19" i="132"/>
  <c r="M19" i="132"/>
  <c r="J19" i="132"/>
  <c r="Q15" i="132"/>
  <c r="M15" i="132"/>
  <c r="J15" i="132"/>
  <c r="F19" i="132" s="1"/>
  <c r="F15" i="132"/>
  <c r="Q12" i="132"/>
  <c r="M12" i="132"/>
  <c r="J12" i="132"/>
  <c r="AU5" i="132"/>
  <c r="F128" i="1" s="1"/>
  <c r="AU4" i="132"/>
  <c r="I52" i="131"/>
  <c r="G126" i="1" s="1"/>
  <c r="E41" i="131"/>
  <c r="J37" i="131"/>
  <c r="I37" i="131"/>
  <c r="F32" i="131"/>
  <c r="E32" i="131"/>
  <c r="F28" i="131"/>
  <c r="E28" i="131"/>
  <c r="F24" i="131"/>
  <c r="E24" i="131"/>
  <c r="F20" i="131"/>
  <c r="E20" i="131"/>
  <c r="M31" i="130"/>
  <c r="Q26" i="130"/>
  <c r="M26" i="130"/>
  <c r="Q22" i="130"/>
  <c r="M22" i="130"/>
  <c r="Q19" i="130"/>
  <c r="M19" i="130"/>
  <c r="J19" i="130"/>
  <c r="Q15" i="130"/>
  <c r="M15" i="130"/>
  <c r="J15" i="130"/>
  <c r="F19" i="130" s="1"/>
  <c r="F15" i="130"/>
  <c r="Q12" i="130"/>
  <c r="M12" i="130"/>
  <c r="J12" i="130"/>
  <c r="AU5" i="130"/>
  <c r="F126" i="1" s="1"/>
  <c r="AU4" i="130"/>
  <c r="I52" i="129"/>
  <c r="G124" i="1" s="1"/>
  <c r="E41" i="129"/>
  <c r="J37" i="129"/>
  <c r="I37" i="129"/>
  <c r="F32" i="129"/>
  <c r="E32" i="129"/>
  <c r="F28" i="129"/>
  <c r="E28" i="129"/>
  <c r="F24" i="129"/>
  <c r="E24" i="129"/>
  <c r="F20" i="129"/>
  <c r="E20" i="129"/>
  <c r="M31" i="128"/>
  <c r="Q26" i="128"/>
  <c r="M26" i="128"/>
  <c r="Q22" i="128"/>
  <c r="M22" i="128"/>
  <c r="Q19" i="128"/>
  <c r="M19" i="128"/>
  <c r="J19" i="128"/>
  <c r="Q15" i="128"/>
  <c r="M15" i="128"/>
  <c r="J15" i="128"/>
  <c r="F19" i="128" s="1"/>
  <c r="F15" i="128"/>
  <c r="Q12" i="128"/>
  <c r="M12" i="128"/>
  <c r="J12" i="128"/>
  <c r="AU5" i="128"/>
  <c r="F124" i="1" s="1"/>
  <c r="AU4" i="128"/>
  <c r="I52" i="127"/>
  <c r="G122" i="1" s="1"/>
  <c r="E41" i="127"/>
  <c r="J37" i="127"/>
  <c r="I37" i="127"/>
  <c r="F32" i="127"/>
  <c r="E32" i="127"/>
  <c r="F28" i="127"/>
  <c r="E28" i="127"/>
  <c r="F24" i="127"/>
  <c r="E24" i="127"/>
  <c r="F20" i="127"/>
  <c r="E20" i="127"/>
  <c r="M31" i="126"/>
  <c r="Q26" i="126"/>
  <c r="M26" i="126"/>
  <c r="Q22" i="126"/>
  <c r="M22" i="126"/>
  <c r="Q19" i="126"/>
  <c r="M19" i="126"/>
  <c r="J19" i="126"/>
  <c r="Q15" i="126"/>
  <c r="M15" i="126"/>
  <c r="J15" i="126"/>
  <c r="F19" i="126" s="1"/>
  <c r="F15" i="126"/>
  <c r="Q12" i="126"/>
  <c r="M12" i="126"/>
  <c r="J12" i="126"/>
  <c r="AU5" i="126"/>
  <c r="F122" i="1" s="1"/>
  <c r="AU4" i="126"/>
  <c r="I52" i="125"/>
  <c r="G120" i="1" s="1"/>
  <c r="E41" i="125"/>
  <c r="J37" i="125"/>
  <c r="I37" i="125"/>
  <c r="F32" i="125"/>
  <c r="E32" i="125"/>
  <c r="F28" i="125"/>
  <c r="E28" i="125"/>
  <c r="F24" i="125"/>
  <c r="E24" i="125"/>
  <c r="F20" i="125"/>
  <c r="E20" i="125"/>
  <c r="M31" i="124"/>
  <c r="Q26" i="124"/>
  <c r="M26" i="124"/>
  <c r="Q22" i="124"/>
  <c r="M22" i="124"/>
  <c r="Q19" i="124"/>
  <c r="M19" i="124"/>
  <c r="J19" i="124"/>
  <c r="Q15" i="124"/>
  <c r="M15" i="124"/>
  <c r="J15" i="124"/>
  <c r="F19" i="124" s="1"/>
  <c r="F15" i="124"/>
  <c r="Q12" i="124"/>
  <c r="M12" i="124"/>
  <c r="J12" i="124"/>
  <c r="AU5" i="124"/>
  <c r="F120" i="1" s="1"/>
  <c r="AU4" i="124"/>
  <c r="I52" i="123"/>
  <c r="G118" i="1" s="1"/>
  <c r="E41" i="123"/>
  <c r="J37" i="123"/>
  <c r="I37" i="123"/>
  <c r="F32" i="123"/>
  <c r="E32" i="123"/>
  <c r="F28" i="123"/>
  <c r="E28" i="123"/>
  <c r="F24" i="123"/>
  <c r="E24" i="123"/>
  <c r="F20" i="123"/>
  <c r="E20" i="123"/>
  <c r="M31" i="122"/>
  <c r="Q26" i="122"/>
  <c r="M26" i="122"/>
  <c r="Q22" i="122"/>
  <c r="M22" i="122"/>
  <c r="Q19" i="122"/>
  <c r="M19" i="122"/>
  <c r="J19" i="122"/>
  <c r="Q15" i="122"/>
  <c r="M15" i="122"/>
  <c r="J15" i="122"/>
  <c r="F19" i="122" s="1"/>
  <c r="F15" i="122"/>
  <c r="Q12" i="122"/>
  <c r="M12" i="122"/>
  <c r="J12" i="122"/>
  <c r="AU5" i="122"/>
  <c r="F118" i="1" s="1"/>
  <c r="AU4" i="122"/>
  <c r="I52" i="121"/>
  <c r="G116" i="1" s="1"/>
  <c r="E41" i="121"/>
  <c r="J37" i="121"/>
  <c r="I37" i="121"/>
  <c r="F32" i="121"/>
  <c r="E32" i="121"/>
  <c r="F28" i="121"/>
  <c r="E28" i="121"/>
  <c r="F24" i="121"/>
  <c r="E24" i="121"/>
  <c r="F20" i="121"/>
  <c r="E20" i="121"/>
  <c r="M31" i="120"/>
  <c r="Q26" i="120"/>
  <c r="M26" i="120"/>
  <c r="Q22" i="120"/>
  <c r="M22" i="120"/>
  <c r="Q19" i="120"/>
  <c r="M19" i="120"/>
  <c r="J19" i="120"/>
  <c r="Q15" i="120"/>
  <c r="M15" i="120"/>
  <c r="J15" i="120"/>
  <c r="F19" i="120" s="1"/>
  <c r="F15" i="120"/>
  <c r="Q12" i="120"/>
  <c r="M12" i="120"/>
  <c r="J12" i="120"/>
  <c r="AU5" i="120"/>
  <c r="F116" i="1" s="1"/>
  <c r="AU4" i="120"/>
  <c r="I52" i="119"/>
  <c r="G114" i="1" s="1"/>
  <c r="E41" i="119"/>
  <c r="J37" i="119"/>
  <c r="I37" i="119"/>
  <c r="F32" i="119"/>
  <c r="E32" i="119"/>
  <c r="F28" i="119"/>
  <c r="E28" i="119"/>
  <c r="F24" i="119"/>
  <c r="E24" i="119"/>
  <c r="F20" i="119"/>
  <c r="E20" i="119"/>
  <c r="M31" i="118"/>
  <c r="Q26" i="118"/>
  <c r="M26" i="118"/>
  <c r="Q22" i="118"/>
  <c r="M22" i="118"/>
  <c r="Q19" i="118"/>
  <c r="M19" i="118"/>
  <c r="J19" i="118"/>
  <c r="Q15" i="118"/>
  <c r="M15" i="118"/>
  <c r="J15" i="118"/>
  <c r="F19" i="118" s="1"/>
  <c r="F15" i="118"/>
  <c r="Q12" i="118"/>
  <c r="M12" i="118"/>
  <c r="J12" i="118"/>
  <c r="AU5" i="118"/>
  <c r="F114" i="1" s="1"/>
  <c r="AU4" i="118"/>
  <c r="I52" i="117"/>
  <c r="G112" i="1" s="1"/>
  <c r="E41" i="117"/>
  <c r="J37" i="117"/>
  <c r="I37" i="117"/>
  <c r="F32" i="117"/>
  <c r="E32" i="117"/>
  <c r="F28" i="117"/>
  <c r="E28" i="117"/>
  <c r="F24" i="117"/>
  <c r="E24" i="117"/>
  <c r="F20" i="117"/>
  <c r="E20" i="117"/>
  <c r="M31" i="116"/>
  <c r="Q26" i="116"/>
  <c r="M26" i="116"/>
  <c r="Q22" i="116"/>
  <c r="M22" i="116"/>
  <c r="Q19" i="116"/>
  <c r="M19" i="116"/>
  <c r="J19" i="116"/>
  <c r="Q15" i="116"/>
  <c r="M15" i="116"/>
  <c r="J15" i="116"/>
  <c r="F19" i="116" s="1"/>
  <c r="F15" i="116"/>
  <c r="Q12" i="116"/>
  <c r="M12" i="116"/>
  <c r="J12" i="116"/>
  <c r="AU5" i="116"/>
  <c r="F112" i="1" s="1"/>
  <c r="AU4" i="116"/>
  <c r="I52" i="115"/>
  <c r="G110" i="1" s="1"/>
  <c r="E41" i="115"/>
  <c r="J37" i="115"/>
  <c r="I37" i="115"/>
  <c r="F32" i="115"/>
  <c r="E32" i="115"/>
  <c r="F28" i="115"/>
  <c r="E28" i="115"/>
  <c r="F24" i="115"/>
  <c r="E24" i="115"/>
  <c r="F20" i="115"/>
  <c r="E20" i="115"/>
  <c r="M31" i="114"/>
  <c r="Q26" i="114"/>
  <c r="M26" i="114"/>
  <c r="Q22" i="114"/>
  <c r="M22" i="114"/>
  <c r="Q19" i="114"/>
  <c r="M19" i="114"/>
  <c r="J19" i="114"/>
  <c r="Q15" i="114"/>
  <c r="M15" i="114"/>
  <c r="J15" i="114"/>
  <c r="F19" i="114" s="1"/>
  <c r="F15" i="114"/>
  <c r="Q12" i="114"/>
  <c r="M12" i="114"/>
  <c r="J12" i="114"/>
  <c r="AU5" i="114"/>
  <c r="F110" i="1" s="1"/>
  <c r="AU4" i="114"/>
  <c r="I52" i="113"/>
  <c r="G108" i="1" s="1"/>
  <c r="E41" i="113"/>
  <c r="J37" i="113"/>
  <c r="I37" i="113"/>
  <c r="F32" i="113"/>
  <c r="E32" i="113"/>
  <c r="F28" i="113"/>
  <c r="E28" i="113"/>
  <c r="F24" i="113"/>
  <c r="E24" i="113"/>
  <c r="F20" i="113"/>
  <c r="E20" i="113"/>
  <c r="M31" i="112"/>
  <c r="Q26" i="112"/>
  <c r="M26" i="112"/>
  <c r="Q22" i="112"/>
  <c r="M22" i="112"/>
  <c r="Q19" i="112"/>
  <c r="M19" i="112"/>
  <c r="J19" i="112"/>
  <c r="Q15" i="112"/>
  <c r="M15" i="112"/>
  <c r="J15" i="112"/>
  <c r="F19" i="112" s="1"/>
  <c r="F15" i="112"/>
  <c r="Q12" i="112"/>
  <c r="M12" i="112"/>
  <c r="J12" i="112"/>
  <c r="AU5" i="112"/>
  <c r="F108" i="1" s="1"/>
  <c r="AU4" i="112"/>
  <c r="I52" i="111"/>
  <c r="G106" i="1" s="1"/>
  <c r="E41" i="111"/>
  <c r="J37" i="111"/>
  <c r="I37" i="111"/>
  <c r="F32" i="111"/>
  <c r="E32" i="111"/>
  <c r="F28" i="111"/>
  <c r="E28" i="111"/>
  <c r="F24" i="111"/>
  <c r="E24" i="111"/>
  <c r="F20" i="111"/>
  <c r="E20" i="111"/>
  <c r="M31" i="110"/>
  <c r="Q26" i="110"/>
  <c r="M26" i="110"/>
  <c r="Q22" i="110"/>
  <c r="M22" i="110"/>
  <c r="Q19" i="110"/>
  <c r="M19" i="110"/>
  <c r="J19" i="110"/>
  <c r="Q15" i="110"/>
  <c r="M15" i="110"/>
  <c r="J15" i="110"/>
  <c r="F19" i="110" s="1"/>
  <c r="F15" i="110"/>
  <c r="Q12" i="110"/>
  <c r="M12" i="110"/>
  <c r="J12" i="110"/>
  <c r="AU5" i="110"/>
  <c r="F106" i="1" s="1"/>
  <c r="AU4" i="110"/>
  <c r="I52" i="109"/>
  <c r="G104" i="1" s="1"/>
  <c r="E41" i="109"/>
  <c r="J37" i="109"/>
  <c r="I37" i="109"/>
  <c r="F32" i="109"/>
  <c r="E32" i="109"/>
  <c r="F28" i="109"/>
  <c r="E28" i="109"/>
  <c r="F24" i="109"/>
  <c r="E24" i="109"/>
  <c r="F20" i="109"/>
  <c r="E20" i="109"/>
  <c r="M31" i="108"/>
  <c r="Q26" i="108"/>
  <c r="M26" i="108"/>
  <c r="Q22" i="108"/>
  <c r="M22" i="108"/>
  <c r="Q19" i="108"/>
  <c r="M19" i="108"/>
  <c r="J19" i="108"/>
  <c r="Q15" i="108"/>
  <c r="M15" i="108"/>
  <c r="J15" i="108"/>
  <c r="F19" i="108" s="1"/>
  <c r="F15" i="108"/>
  <c r="Q12" i="108"/>
  <c r="M12" i="108"/>
  <c r="J12" i="108"/>
  <c r="AU5" i="108"/>
  <c r="F104" i="1" s="1"/>
  <c r="AU4" i="108"/>
  <c r="I52" i="107"/>
  <c r="G102" i="1" s="1"/>
  <c r="E41" i="107"/>
  <c r="J37" i="107"/>
  <c r="I37" i="107"/>
  <c r="F32" i="107"/>
  <c r="E32" i="107"/>
  <c r="F28" i="107"/>
  <c r="E28" i="107"/>
  <c r="F24" i="107"/>
  <c r="E24" i="107"/>
  <c r="F20" i="107"/>
  <c r="E20" i="107"/>
  <c r="M31" i="106"/>
  <c r="Q26" i="106"/>
  <c r="M26" i="106"/>
  <c r="Q22" i="106"/>
  <c r="M22" i="106"/>
  <c r="Q19" i="106"/>
  <c r="M19" i="106"/>
  <c r="J19" i="106"/>
  <c r="Q15" i="106"/>
  <c r="M15" i="106"/>
  <c r="J15" i="106"/>
  <c r="F19" i="106" s="1"/>
  <c r="F15" i="106"/>
  <c r="Q12" i="106"/>
  <c r="M12" i="106"/>
  <c r="J12" i="106"/>
  <c r="AU5" i="106"/>
  <c r="F102" i="1" s="1"/>
  <c r="AU4" i="106"/>
  <c r="I52" i="105"/>
  <c r="G100" i="1" s="1"/>
  <c r="E41" i="105"/>
  <c r="J37" i="105"/>
  <c r="I37" i="105"/>
  <c r="F32" i="105"/>
  <c r="E32" i="105"/>
  <c r="F28" i="105"/>
  <c r="E28" i="105"/>
  <c r="F24" i="105"/>
  <c r="E24" i="105"/>
  <c r="F20" i="105"/>
  <c r="E20" i="105"/>
  <c r="M31" i="104"/>
  <c r="Q26" i="104"/>
  <c r="M26" i="104"/>
  <c r="Q22" i="104"/>
  <c r="M22" i="104"/>
  <c r="Q19" i="104"/>
  <c r="M19" i="104"/>
  <c r="J19" i="104"/>
  <c r="Q15" i="104"/>
  <c r="M15" i="104"/>
  <c r="J15" i="104"/>
  <c r="F19" i="104" s="1"/>
  <c r="F15" i="104"/>
  <c r="Q12" i="104"/>
  <c r="M12" i="104"/>
  <c r="J12" i="104"/>
  <c r="AU5" i="104"/>
  <c r="F100" i="1" s="1"/>
  <c r="AU4" i="104"/>
  <c r="I52" i="103"/>
  <c r="G98" i="1" s="1"/>
  <c r="E41" i="103"/>
  <c r="J37" i="103"/>
  <c r="I37" i="103"/>
  <c r="F32" i="103"/>
  <c r="E32" i="103"/>
  <c r="F28" i="103"/>
  <c r="E28" i="103"/>
  <c r="F24" i="103"/>
  <c r="E24" i="103"/>
  <c r="F20" i="103"/>
  <c r="E20" i="103"/>
  <c r="M31" i="102"/>
  <c r="Q26" i="102"/>
  <c r="M26" i="102"/>
  <c r="Q22" i="102"/>
  <c r="M22" i="102"/>
  <c r="Q19" i="102"/>
  <c r="M19" i="102"/>
  <c r="J19" i="102"/>
  <c r="Q15" i="102"/>
  <c r="M15" i="102"/>
  <c r="J15" i="102"/>
  <c r="F19" i="102" s="1"/>
  <c r="F15" i="102"/>
  <c r="Q12" i="102"/>
  <c r="M12" i="102"/>
  <c r="J12" i="102"/>
  <c r="AU5" i="102"/>
  <c r="F98" i="1" s="1"/>
  <c r="AU4" i="102"/>
  <c r="I52" i="101"/>
  <c r="G96" i="1" s="1"/>
  <c r="E41" i="101"/>
  <c r="J37" i="101"/>
  <c r="I37" i="101"/>
  <c r="F32" i="101"/>
  <c r="E32" i="101"/>
  <c r="F28" i="101"/>
  <c r="E28" i="101"/>
  <c r="F24" i="101"/>
  <c r="E24" i="101"/>
  <c r="F20" i="101"/>
  <c r="E20" i="101"/>
  <c r="M31" i="100"/>
  <c r="Q26" i="100"/>
  <c r="M26" i="100"/>
  <c r="Q22" i="100"/>
  <c r="M22" i="100"/>
  <c r="Q19" i="100"/>
  <c r="M19" i="100"/>
  <c r="J19" i="100"/>
  <c r="Q15" i="100"/>
  <c r="M15" i="100"/>
  <c r="J15" i="100"/>
  <c r="F19" i="100" s="1"/>
  <c r="F15" i="100"/>
  <c r="Q12" i="100"/>
  <c r="M12" i="100"/>
  <c r="J12" i="100"/>
  <c r="AU5" i="100"/>
  <c r="F96" i="1" s="1"/>
  <c r="AU4" i="100"/>
  <c r="I52" i="99"/>
  <c r="G94" i="1" s="1"/>
  <c r="E41" i="99"/>
  <c r="J37" i="99"/>
  <c r="I37" i="99"/>
  <c r="F32" i="99"/>
  <c r="E32" i="99"/>
  <c r="F28" i="99"/>
  <c r="E28" i="99"/>
  <c r="F24" i="99"/>
  <c r="E24" i="99"/>
  <c r="F20" i="99"/>
  <c r="E20" i="99"/>
  <c r="M31" i="98"/>
  <c r="Q26" i="98"/>
  <c r="M26" i="98"/>
  <c r="Q22" i="98"/>
  <c r="M22" i="98"/>
  <c r="Q19" i="98"/>
  <c r="M19" i="98"/>
  <c r="J19" i="98"/>
  <c r="Q15" i="98"/>
  <c r="M15" i="98"/>
  <c r="J15" i="98"/>
  <c r="F19" i="98" s="1"/>
  <c r="F15" i="98"/>
  <c r="Q12" i="98"/>
  <c r="M12" i="98"/>
  <c r="J12" i="98"/>
  <c r="AU5" i="98"/>
  <c r="F94" i="1" s="1"/>
  <c r="AU4" i="98"/>
  <c r="I52" i="97"/>
  <c r="G92" i="1" s="1"/>
  <c r="E41" i="97"/>
  <c r="J37" i="97"/>
  <c r="I37" i="97"/>
  <c r="F32" i="97"/>
  <c r="E32" i="97"/>
  <c r="F28" i="97"/>
  <c r="E28" i="97"/>
  <c r="F24" i="97"/>
  <c r="E24" i="97"/>
  <c r="F20" i="97"/>
  <c r="E20" i="97"/>
  <c r="M31" i="96"/>
  <c r="Q26" i="96"/>
  <c r="M26" i="96"/>
  <c r="Q22" i="96"/>
  <c r="M22" i="96"/>
  <c r="Q19" i="96"/>
  <c r="M19" i="96"/>
  <c r="J19" i="96"/>
  <c r="Q15" i="96"/>
  <c r="M15" i="96"/>
  <c r="J15" i="96"/>
  <c r="F19" i="96" s="1"/>
  <c r="F15" i="96"/>
  <c r="Q12" i="96"/>
  <c r="M12" i="96"/>
  <c r="J12" i="96"/>
  <c r="AU5" i="96"/>
  <c r="F92" i="1" s="1"/>
  <c r="AU4" i="96"/>
  <c r="I52" i="95"/>
  <c r="G90" i="1" s="1"/>
  <c r="E41" i="95"/>
  <c r="J37" i="95"/>
  <c r="I37" i="95"/>
  <c r="F32" i="95"/>
  <c r="E32" i="95"/>
  <c r="F28" i="95"/>
  <c r="E28" i="95"/>
  <c r="F24" i="95"/>
  <c r="E24" i="95"/>
  <c r="F20" i="95"/>
  <c r="E20" i="95"/>
  <c r="M31" i="94"/>
  <c r="Q26" i="94"/>
  <c r="M26" i="94"/>
  <c r="Q22" i="94"/>
  <c r="M22" i="94"/>
  <c r="Q19" i="94"/>
  <c r="M19" i="94"/>
  <c r="J19" i="94"/>
  <c r="Q15" i="94"/>
  <c r="M15" i="94"/>
  <c r="J15" i="94"/>
  <c r="F19" i="94" s="1"/>
  <c r="F15" i="94"/>
  <c r="Q12" i="94"/>
  <c r="M12" i="94"/>
  <c r="J12" i="94"/>
  <c r="AU5" i="94"/>
  <c r="F90" i="1" s="1"/>
  <c r="AU4" i="94"/>
  <c r="I52" i="93"/>
  <c r="G88" i="1" s="1"/>
  <c r="E41" i="93"/>
  <c r="J37" i="93"/>
  <c r="I37" i="93"/>
  <c r="F32" i="93"/>
  <c r="E32" i="93"/>
  <c r="F28" i="93"/>
  <c r="E28" i="93"/>
  <c r="F24" i="93"/>
  <c r="E24" i="93"/>
  <c r="F20" i="93"/>
  <c r="E20" i="93"/>
  <c r="M31" i="92"/>
  <c r="Q26" i="92"/>
  <c r="M26" i="92"/>
  <c r="Q22" i="92"/>
  <c r="M22" i="92"/>
  <c r="Q19" i="92"/>
  <c r="M19" i="92"/>
  <c r="J19" i="92"/>
  <c r="Q15" i="92"/>
  <c r="M15" i="92"/>
  <c r="J15" i="92"/>
  <c r="F19" i="92" s="1"/>
  <c r="F15" i="92"/>
  <c r="Q12" i="92"/>
  <c r="M12" i="92"/>
  <c r="J12" i="92"/>
  <c r="AU5" i="92"/>
  <c r="F88" i="1" s="1"/>
  <c r="AU4" i="92"/>
  <c r="I52" i="91"/>
  <c r="G86" i="1" s="1"/>
  <c r="E41" i="91"/>
  <c r="J37" i="91"/>
  <c r="I37" i="91"/>
  <c r="F32" i="91"/>
  <c r="E32" i="91"/>
  <c r="F28" i="91"/>
  <c r="E28" i="91"/>
  <c r="F24" i="91"/>
  <c r="E24" i="91"/>
  <c r="F20" i="91"/>
  <c r="E20" i="91"/>
  <c r="M31" i="90"/>
  <c r="Q26" i="90"/>
  <c r="M26" i="90"/>
  <c r="Q22" i="90"/>
  <c r="M22" i="90"/>
  <c r="Q19" i="90"/>
  <c r="M19" i="90"/>
  <c r="J19" i="90"/>
  <c r="Q15" i="90"/>
  <c r="M15" i="90"/>
  <c r="J15" i="90"/>
  <c r="F19" i="90" s="1"/>
  <c r="F15" i="90"/>
  <c r="Q12" i="90"/>
  <c r="M12" i="90"/>
  <c r="J12" i="90"/>
  <c r="AU5" i="90"/>
  <c r="F86" i="1" s="1"/>
  <c r="AU4" i="90"/>
  <c r="H88" i="1" l="1"/>
  <c r="H96" i="1"/>
  <c r="H104" i="1"/>
  <c r="H112" i="1"/>
  <c r="H120" i="1"/>
  <c r="H128" i="1"/>
  <c r="H136" i="1"/>
  <c r="H144" i="1"/>
  <c r="H152" i="1"/>
  <c r="H160" i="1"/>
  <c r="H168" i="1"/>
  <c r="H176" i="1"/>
  <c r="H184" i="1"/>
  <c r="H192" i="1"/>
  <c r="H90" i="1"/>
  <c r="H98" i="1"/>
  <c r="H106" i="1"/>
  <c r="H114" i="1"/>
  <c r="H122" i="1"/>
  <c r="H130" i="1"/>
  <c r="H138" i="1"/>
  <c r="H146" i="1"/>
  <c r="H154" i="1"/>
  <c r="H162" i="1"/>
  <c r="H170" i="1"/>
  <c r="H178" i="1"/>
  <c r="H186" i="1"/>
  <c r="H194" i="1"/>
  <c r="H92" i="1"/>
  <c r="H100" i="1"/>
  <c r="H108" i="1"/>
  <c r="H116" i="1"/>
  <c r="H124" i="1"/>
  <c r="H132" i="1"/>
  <c r="H140" i="1"/>
  <c r="H148" i="1"/>
  <c r="H156" i="1"/>
  <c r="H164" i="1"/>
  <c r="H172" i="1"/>
  <c r="H180" i="1"/>
  <c r="H188" i="1"/>
  <c r="H86" i="1"/>
  <c r="H94" i="1"/>
  <c r="H102" i="1"/>
  <c r="H110" i="1"/>
  <c r="H118" i="1"/>
  <c r="H126" i="1"/>
  <c r="H134" i="1"/>
  <c r="H142" i="1"/>
  <c r="H150" i="1"/>
  <c r="H158" i="1"/>
  <c r="H166" i="1"/>
  <c r="H174" i="1"/>
  <c r="H182" i="1"/>
  <c r="H190" i="1"/>
  <c r="I88" i="1"/>
  <c r="I92" i="1"/>
  <c r="I96" i="1"/>
  <c r="I100" i="1"/>
  <c r="I104" i="1"/>
  <c r="I108" i="1"/>
  <c r="I112" i="1"/>
  <c r="I116" i="1"/>
  <c r="I120" i="1"/>
  <c r="I124" i="1"/>
  <c r="I128" i="1"/>
  <c r="I132" i="1"/>
  <c r="I136" i="1"/>
  <c r="I86" i="1"/>
  <c r="I90" i="1"/>
  <c r="I94" i="1"/>
  <c r="I98" i="1"/>
  <c r="I102" i="1"/>
  <c r="I106" i="1"/>
  <c r="I110" i="1"/>
  <c r="I114" i="1"/>
  <c r="I118" i="1"/>
  <c r="I122" i="1"/>
  <c r="I126" i="1"/>
  <c r="I130" i="1"/>
  <c r="I134" i="1"/>
  <c r="I138" i="1"/>
  <c r="I142" i="1"/>
  <c r="I146" i="1"/>
  <c r="I150" i="1"/>
  <c r="I154" i="1"/>
  <c r="I158" i="1"/>
  <c r="I162" i="1"/>
  <c r="I166" i="1"/>
  <c r="I170" i="1"/>
  <c r="I174" i="1"/>
  <c r="I178" i="1"/>
  <c r="I182" i="1"/>
  <c r="I186" i="1"/>
  <c r="I190" i="1"/>
  <c r="I194" i="1"/>
  <c r="I140" i="1"/>
  <c r="I144" i="1"/>
  <c r="I148" i="1"/>
  <c r="I152" i="1"/>
  <c r="I156" i="1"/>
  <c r="I160" i="1"/>
  <c r="I164" i="1"/>
  <c r="I168" i="1"/>
  <c r="I172" i="1"/>
  <c r="I176" i="1"/>
  <c r="I180" i="1"/>
  <c r="I184" i="1"/>
  <c r="I188" i="1"/>
  <c r="I192" i="1"/>
  <c r="E84" i="1"/>
  <c r="E82" i="1"/>
  <c r="E80" i="1"/>
  <c r="E78" i="1"/>
  <c r="E76" i="1"/>
  <c r="E74" i="1"/>
  <c r="E72" i="1"/>
  <c r="E70" i="1"/>
  <c r="E68" i="1"/>
  <c r="E66" i="1"/>
  <c r="E64" i="1"/>
  <c r="E62" i="1"/>
  <c r="E60" i="1"/>
  <c r="E58" i="1"/>
  <c r="E56" i="1"/>
  <c r="E54" i="1"/>
  <c r="E52" i="1"/>
  <c r="E50" i="1"/>
  <c r="E48" i="1"/>
  <c r="E46" i="1"/>
  <c r="D84" i="1"/>
  <c r="D82" i="1"/>
  <c r="D80" i="1"/>
  <c r="D78" i="1"/>
  <c r="D76" i="1"/>
  <c r="D74" i="1"/>
  <c r="D72" i="1"/>
  <c r="D70" i="1"/>
  <c r="D68" i="1"/>
  <c r="D66" i="1"/>
  <c r="D64" i="1"/>
  <c r="D62" i="1"/>
  <c r="D60" i="1"/>
  <c r="D58" i="1"/>
  <c r="D56" i="1"/>
  <c r="D54" i="1"/>
  <c r="D52" i="1"/>
  <c r="D50" i="1"/>
  <c r="D48" i="1"/>
  <c r="D46" i="1"/>
  <c r="A84" i="1"/>
  <c r="A82" i="1"/>
  <c r="A80" i="1"/>
  <c r="A78" i="1"/>
  <c r="A76" i="1"/>
  <c r="A74" i="1"/>
  <c r="A72" i="1"/>
  <c r="A70" i="1"/>
  <c r="A68" i="1"/>
  <c r="A66" i="1"/>
  <c r="A64" i="1"/>
  <c r="A62" i="1"/>
  <c r="A60" i="1"/>
  <c r="A58" i="1"/>
  <c r="A56" i="1"/>
  <c r="A54" i="1"/>
  <c r="A52" i="1"/>
  <c r="A50" i="1"/>
  <c r="A48" i="1"/>
  <c r="A46" i="1"/>
  <c r="I52" i="89"/>
  <c r="G84" i="1" s="1"/>
  <c r="E41" i="89"/>
  <c r="J37" i="89"/>
  <c r="I37" i="89"/>
  <c r="F32" i="89"/>
  <c r="E32" i="89"/>
  <c r="F28" i="89"/>
  <c r="E28" i="89"/>
  <c r="F24" i="89"/>
  <c r="E24" i="89"/>
  <c r="F20" i="89"/>
  <c r="E20" i="89"/>
  <c r="M31" i="88"/>
  <c r="Q26" i="88"/>
  <c r="M26" i="88"/>
  <c r="Q22" i="88"/>
  <c r="M22" i="88"/>
  <c r="Q19" i="88"/>
  <c r="M19" i="88"/>
  <c r="J19" i="88"/>
  <c r="Q15" i="88"/>
  <c r="M15" i="88"/>
  <c r="J15" i="88"/>
  <c r="F19" i="88" s="1"/>
  <c r="F15" i="88"/>
  <c r="Q12" i="88"/>
  <c r="M12" i="88"/>
  <c r="J12" i="88"/>
  <c r="AU5" i="88"/>
  <c r="F84" i="1" s="1"/>
  <c r="AU4" i="88"/>
  <c r="I52" i="87"/>
  <c r="G82" i="1" s="1"/>
  <c r="E41" i="87"/>
  <c r="J37" i="87"/>
  <c r="I37" i="87"/>
  <c r="F32" i="87"/>
  <c r="E32" i="87"/>
  <c r="F28" i="87"/>
  <c r="E28" i="87"/>
  <c r="F24" i="87"/>
  <c r="E24" i="87"/>
  <c r="F20" i="87"/>
  <c r="E20" i="87"/>
  <c r="M31" i="86"/>
  <c r="Q26" i="86"/>
  <c r="M26" i="86"/>
  <c r="Q22" i="86"/>
  <c r="M22" i="86"/>
  <c r="Q19" i="86"/>
  <c r="M19" i="86"/>
  <c r="J19" i="86"/>
  <c r="Q15" i="86"/>
  <c r="M15" i="86"/>
  <c r="J15" i="86"/>
  <c r="F19" i="86" s="1"/>
  <c r="F15" i="86"/>
  <c r="Q12" i="86"/>
  <c r="M12" i="86"/>
  <c r="J12" i="86"/>
  <c r="AU5" i="86"/>
  <c r="F82" i="1" s="1"/>
  <c r="AU4" i="86"/>
  <c r="I52" i="85"/>
  <c r="G80" i="1" s="1"/>
  <c r="E41" i="85"/>
  <c r="J37" i="85"/>
  <c r="I37" i="85"/>
  <c r="F32" i="85"/>
  <c r="E32" i="85"/>
  <c r="F28" i="85"/>
  <c r="E28" i="85"/>
  <c r="F24" i="85"/>
  <c r="E24" i="85"/>
  <c r="F20" i="85"/>
  <c r="E20" i="85"/>
  <c r="M31" i="84"/>
  <c r="Q26" i="84"/>
  <c r="M26" i="84"/>
  <c r="Q22" i="84"/>
  <c r="M22" i="84"/>
  <c r="Q19" i="84"/>
  <c r="M19" i="84"/>
  <c r="J19" i="84"/>
  <c r="Q15" i="84"/>
  <c r="M15" i="84"/>
  <c r="J15" i="84"/>
  <c r="F19" i="84" s="1"/>
  <c r="F15" i="84"/>
  <c r="Q12" i="84"/>
  <c r="M12" i="84"/>
  <c r="J12" i="84"/>
  <c r="AU5" i="84"/>
  <c r="F80" i="1" s="1"/>
  <c r="AU4" i="84"/>
  <c r="I52" i="83"/>
  <c r="G78" i="1" s="1"/>
  <c r="E41" i="83"/>
  <c r="J37" i="83"/>
  <c r="I37" i="83"/>
  <c r="F32" i="83"/>
  <c r="E32" i="83"/>
  <c r="F28" i="83"/>
  <c r="E28" i="83"/>
  <c r="F24" i="83"/>
  <c r="E24" i="83"/>
  <c r="F20" i="83"/>
  <c r="E20" i="83"/>
  <c r="M31" i="82"/>
  <c r="Q26" i="82"/>
  <c r="M26" i="82"/>
  <c r="Q22" i="82"/>
  <c r="M22" i="82"/>
  <c r="Q19" i="82"/>
  <c r="M19" i="82"/>
  <c r="J19" i="82"/>
  <c r="Q15" i="82"/>
  <c r="M15" i="82"/>
  <c r="J15" i="82"/>
  <c r="F19" i="82" s="1"/>
  <c r="F15" i="82"/>
  <c r="Q12" i="82"/>
  <c r="M12" i="82"/>
  <c r="J12" i="82"/>
  <c r="AU5" i="82"/>
  <c r="F78" i="1" s="1"/>
  <c r="AU4" i="82"/>
  <c r="I52" i="81"/>
  <c r="G76" i="1" s="1"/>
  <c r="E41" i="81"/>
  <c r="J37" i="81"/>
  <c r="I37" i="81"/>
  <c r="F32" i="81"/>
  <c r="E32" i="81"/>
  <c r="F28" i="81"/>
  <c r="E28" i="81"/>
  <c r="F24" i="81"/>
  <c r="E24" i="81"/>
  <c r="F20" i="81"/>
  <c r="E20" i="81"/>
  <c r="M31" i="80"/>
  <c r="Q26" i="80"/>
  <c r="M26" i="80"/>
  <c r="Q22" i="80"/>
  <c r="M22" i="80"/>
  <c r="Q19" i="80"/>
  <c r="M19" i="80"/>
  <c r="J19" i="80"/>
  <c r="Q15" i="80"/>
  <c r="M15" i="80"/>
  <c r="J15" i="80"/>
  <c r="F19" i="80" s="1"/>
  <c r="F15" i="80"/>
  <c r="Q12" i="80"/>
  <c r="M12" i="80"/>
  <c r="J12" i="80"/>
  <c r="AU5" i="80"/>
  <c r="F76" i="1" s="1"/>
  <c r="AU4" i="80"/>
  <c r="I52" i="79"/>
  <c r="G74" i="1" s="1"/>
  <c r="E41" i="79"/>
  <c r="J37" i="79"/>
  <c r="I37" i="79"/>
  <c r="F32" i="79"/>
  <c r="E32" i="79"/>
  <c r="F28" i="79"/>
  <c r="E28" i="79"/>
  <c r="F24" i="79"/>
  <c r="E24" i="79"/>
  <c r="F20" i="79"/>
  <c r="E20" i="79"/>
  <c r="M31" i="78"/>
  <c r="Q26" i="78"/>
  <c r="M26" i="78"/>
  <c r="Q22" i="78"/>
  <c r="M22" i="78"/>
  <c r="Q19" i="78"/>
  <c r="M19" i="78"/>
  <c r="J19" i="78"/>
  <c r="Q15" i="78"/>
  <c r="M15" i="78"/>
  <c r="J15" i="78"/>
  <c r="F19" i="78" s="1"/>
  <c r="F15" i="78"/>
  <c r="Q12" i="78"/>
  <c r="M12" i="78"/>
  <c r="J12" i="78"/>
  <c r="AU5" i="78"/>
  <c r="F74" i="1" s="1"/>
  <c r="AU4" i="78"/>
  <c r="I52" i="77"/>
  <c r="G72" i="1" s="1"/>
  <c r="E41" i="77"/>
  <c r="J37" i="77"/>
  <c r="I37" i="77"/>
  <c r="F32" i="77"/>
  <c r="E32" i="77"/>
  <c r="F28" i="77"/>
  <c r="E28" i="77"/>
  <c r="F24" i="77"/>
  <c r="E24" i="77"/>
  <c r="F20" i="77"/>
  <c r="E20" i="77"/>
  <c r="M31" i="76"/>
  <c r="Q26" i="76"/>
  <c r="M26" i="76"/>
  <c r="Q22" i="76"/>
  <c r="M22" i="76"/>
  <c r="Q19" i="76"/>
  <c r="M19" i="76"/>
  <c r="J19" i="76"/>
  <c r="Q15" i="76"/>
  <c r="M15" i="76"/>
  <c r="J15" i="76"/>
  <c r="F19" i="76" s="1"/>
  <c r="F15" i="76"/>
  <c r="Q12" i="76"/>
  <c r="M12" i="76"/>
  <c r="J12" i="76"/>
  <c r="AU5" i="76"/>
  <c r="F72" i="1" s="1"/>
  <c r="AU4" i="76"/>
  <c r="I52" i="75"/>
  <c r="G70" i="1" s="1"/>
  <c r="E41" i="75"/>
  <c r="J37" i="75"/>
  <c r="I37" i="75"/>
  <c r="F32" i="75"/>
  <c r="E32" i="75"/>
  <c r="F28" i="75"/>
  <c r="E28" i="75"/>
  <c r="F24" i="75"/>
  <c r="E24" i="75"/>
  <c r="F20" i="75"/>
  <c r="E20" i="75"/>
  <c r="M31" i="74"/>
  <c r="Q26" i="74"/>
  <c r="M26" i="74"/>
  <c r="Q22" i="74"/>
  <c r="M22" i="74"/>
  <c r="Q19" i="74"/>
  <c r="M19" i="74"/>
  <c r="J19" i="74"/>
  <c r="Q15" i="74"/>
  <c r="M15" i="74"/>
  <c r="J15" i="74"/>
  <c r="F19" i="74" s="1"/>
  <c r="F15" i="74"/>
  <c r="Q12" i="74"/>
  <c r="M12" i="74"/>
  <c r="J12" i="74"/>
  <c r="AU5" i="74"/>
  <c r="F70" i="1" s="1"/>
  <c r="AU4" i="74"/>
  <c r="I52" i="73"/>
  <c r="G68" i="1" s="1"/>
  <c r="E41" i="73"/>
  <c r="J37" i="73"/>
  <c r="I37" i="73"/>
  <c r="F32" i="73"/>
  <c r="E32" i="73"/>
  <c r="F28" i="73"/>
  <c r="E28" i="73"/>
  <c r="F24" i="73"/>
  <c r="E24" i="73"/>
  <c r="F20" i="73"/>
  <c r="E20" i="73"/>
  <c r="M31" i="72"/>
  <c r="Q26" i="72"/>
  <c r="M26" i="72"/>
  <c r="Q22" i="72"/>
  <c r="M22" i="72"/>
  <c r="Q19" i="72"/>
  <c r="M19" i="72"/>
  <c r="J19" i="72"/>
  <c r="Q15" i="72"/>
  <c r="M15" i="72"/>
  <c r="J15" i="72"/>
  <c r="F19" i="72" s="1"/>
  <c r="F15" i="72"/>
  <c r="Q12" i="72"/>
  <c r="M12" i="72"/>
  <c r="J12" i="72"/>
  <c r="AU5" i="72"/>
  <c r="F68" i="1" s="1"/>
  <c r="AU4" i="72"/>
  <c r="I52" i="71"/>
  <c r="G66" i="1" s="1"/>
  <c r="E41" i="71"/>
  <c r="J37" i="71"/>
  <c r="I37" i="71"/>
  <c r="F32" i="71"/>
  <c r="E32" i="71"/>
  <c r="F28" i="71"/>
  <c r="E28" i="71"/>
  <c r="F24" i="71"/>
  <c r="E24" i="71"/>
  <c r="F20" i="71"/>
  <c r="E20" i="71"/>
  <c r="M31" i="70"/>
  <c r="Q26" i="70"/>
  <c r="M26" i="70"/>
  <c r="Q22" i="70"/>
  <c r="M22" i="70"/>
  <c r="Q19" i="70"/>
  <c r="M19" i="70"/>
  <c r="J19" i="70"/>
  <c r="Q15" i="70"/>
  <c r="M15" i="70"/>
  <c r="J15" i="70"/>
  <c r="F19" i="70" s="1"/>
  <c r="F15" i="70"/>
  <c r="Q12" i="70"/>
  <c r="M12" i="70"/>
  <c r="J12" i="70"/>
  <c r="AU5" i="70"/>
  <c r="F66" i="1" s="1"/>
  <c r="AU4" i="70"/>
  <c r="I52" i="69"/>
  <c r="G64" i="1" s="1"/>
  <c r="E41" i="69"/>
  <c r="J37" i="69"/>
  <c r="I37" i="69"/>
  <c r="F32" i="69"/>
  <c r="E32" i="69"/>
  <c r="F28" i="69"/>
  <c r="E28" i="69"/>
  <c r="F24" i="69"/>
  <c r="E24" i="69"/>
  <c r="F20" i="69"/>
  <c r="E20" i="69"/>
  <c r="M31" i="68"/>
  <c r="Q26" i="68"/>
  <c r="M26" i="68"/>
  <c r="Q22" i="68"/>
  <c r="M22" i="68"/>
  <c r="Q19" i="68"/>
  <c r="M19" i="68"/>
  <c r="J19" i="68"/>
  <c r="Q15" i="68"/>
  <c r="M15" i="68"/>
  <c r="J15" i="68"/>
  <c r="F19" i="68" s="1"/>
  <c r="F15" i="68"/>
  <c r="Q12" i="68"/>
  <c r="M12" i="68"/>
  <c r="J12" i="68"/>
  <c r="AU5" i="68"/>
  <c r="F64" i="1" s="1"/>
  <c r="AU4" i="68"/>
  <c r="I52" i="67"/>
  <c r="G62" i="1" s="1"/>
  <c r="E41" i="67"/>
  <c r="J37" i="67"/>
  <c r="I37" i="67"/>
  <c r="F32" i="67"/>
  <c r="E32" i="67"/>
  <c r="F28" i="67"/>
  <c r="E28" i="67"/>
  <c r="F24" i="67"/>
  <c r="E24" i="67"/>
  <c r="F20" i="67"/>
  <c r="E20" i="67"/>
  <c r="M31" i="66"/>
  <c r="Q26" i="66"/>
  <c r="M26" i="66"/>
  <c r="Q22" i="66"/>
  <c r="M22" i="66"/>
  <c r="Q19" i="66"/>
  <c r="M19" i="66"/>
  <c r="J19" i="66"/>
  <c r="Q15" i="66"/>
  <c r="M15" i="66"/>
  <c r="J15" i="66"/>
  <c r="F19" i="66" s="1"/>
  <c r="F15" i="66"/>
  <c r="Q12" i="66"/>
  <c r="M12" i="66"/>
  <c r="J12" i="66"/>
  <c r="AU5" i="66"/>
  <c r="F62" i="1" s="1"/>
  <c r="AU4" i="66"/>
  <c r="I52" i="65"/>
  <c r="G60" i="1" s="1"/>
  <c r="E41" i="65"/>
  <c r="J37" i="65"/>
  <c r="I37" i="65"/>
  <c r="F32" i="65"/>
  <c r="E32" i="65"/>
  <c r="F28" i="65"/>
  <c r="E28" i="65"/>
  <c r="F24" i="65"/>
  <c r="E24" i="65"/>
  <c r="F20" i="65"/>
  <c r="E20" i="65"/>
  <c r="M31" i="64"/>
  <c r="Q26" i="64"/>
  <c r="M26" i="64"/>
  <c r="Q22" i="64"/>
  <c r="M22" i="64"/>
  <c r="Q19" i="64"/>
  <c r="M19" i="64"/>
  <c r="J19" i="64"/>
  <c r="Q15" i="64"/>
  <c r="M15" i="64"/>
  <c r="J15" i="64"/>
  <c r="F19" i="64" s="1"/>
  <c r="F15" i="64"/>
  <c r="Q12" i="64"/>
  <c r="M12" i="64"/>
  <c r="J12" i="64"/>
  <c r="AU5" i="64"/>
  <c r="F60" i="1" s="1"/>
  <c r="AU4" i="64"/>
  <c r="I52" i="63"/>
  <c r="G58" i="1" s="1"/>
  <c r="E41" i="63"/>
  <c r="J37" i="63"/>
  <c r="I37" i="63"/>
  <c r="F32" i="63"/>
  <c r="E32" i="63"/>
  <c r="F28" i="63"/>
  <c r="E28" i="63"/>
  <c r="F24" i="63"/>
  <c r="E24" i="63"/>
  <c r="F20" i="63"/>
  <c r="E20" i="63"/>
  <c r="M31" i="62"/>
  <c r="Q26" i="62"/>
  <c r="M26" i="62"/>
  <c r="Q22" i="62"/>
  <c r="M22" i="62"/>
  <c r="Q19" i="62"/>
  <c r="M19" i="62"/>
  <c r="J19" i="62"/>
  <c r="Q15" i="62"/>
  <c r="M15" i="62"/>
  <c r="J15" i="62"/>
  <c r="F19" i="62" s="1"/>
  <c r="F15" i="62"/>
  <c r="Q12" i="62"/>
  <c r="M12" i="62"/>
  <c r="J12" i="62"/>
  <c r="AU5" i="62"/>
  <c r="F58" i="1" s="1"/>
  <c r="AU4" i="62"/>
  <c r="I52" i="61"/>
  <c r="G56" i="1" s="1"/>
  <c r="E41" i="61"/>
  <c r="J37" i="61"/>
  <c r="I37" i="61"/>
  <c r="F32" i="61"/>
  <c r="E32" i="61"/>
  <c r="F28" i="61"/>
  <c r="E28" i="61"/>
  <c r="F24" i="61"/>
  <c r="E24" i="61"/>
  <c r="F20" i="61"/>
  <c r="E20" i="61"/>
  <c r="M31" i="60"/>
  <c r="Q26" i="60"/>
  <c r="M26" i="60"/>
  <c r="Q22" i="60"/>
  <c r="M22" i="60"/>
  <c r="Q19" i="60"/>
  <c r="M19" i="60"/>
  <c r="J19" i="60"/>
  <c r="Q15" i="60"/>
  <c r="M15" i="60"/>
  <c r="J15" i="60"/>
  <c r="F19" i="60" s="1"/>
  <c r="F15" i="60"/>
  <c r="Q12" i="60"/>
  <c r="M12" i="60"/>
  <c r="J12" i="60"/>
  <c r="AU5" i="60"/>
  <c r="F56" i="1" s="1"/>
  <c r="AU4" i="60"/>
  <c r="I52" i="59"/>
  <c r="G54" i="1" s="1"/>
  <c r="E41" i="59"/>
  <c r="J37" i="59"/>
  <c r="I37" i="59"/>
  <c r="F32" i="59"/>
  <c r="E32" i="59"/>
  <c r="F28" i="59"/>
  <c r="E28" i="59"/>
  <c r="F24" i="59"/>
  <c r="E24" i="59"/>
  <c r="F20" i="59"/>
  <c r="E20" i="59"/>
  <c r="M31" i="58"/>
  <c r="Q26" i="58"/>
  <c r="M26" i="58"/>
  <c r="Q22" i="58"/>
  <c r="M22" i="58"/>
  <c r="Q19" i="58"/>
  <c r="M19" i="58"/>
  <c r="J19" i="58"/>
  <c r="Q15" i="58"/>
  <c r="M15" i="58"/>
  <c r="J15" i="58"/>
  <c r="F19" i="58" s="1"/>
  <c r="F15" i="58"/>
  <c r="Q12" i="58"/>
  <c r="M12" i="58"/>
  <c r="J12" i="58"/>
  <c r="AU5" i="58"/>
  <c r="F54" i="1" s="1"/>
  <c r="AU4" i="58"/>
  <c r="I52" i="57"/>
  <c r="G52" i="1" s="1"/>
  <c r="E41" i="57"/>
  <c r="J37" i="57"/>
  <c r="I37" i="57"/>
  <c r="F32" i="57"/>
  <c r="E32" i="57"/>
  <c r="F28" i="57"/>
  <c r="E28" i="57"/>
  <c r="F24" i="57"/>
  <c r="E24" i="57"/>
  <c r="F20" i="57"/>
  <c r="E20" i="57"/>
  <c r="M31" i="56"/>
  <c r="Q26" i="56"/>
  <c r="M26" i="56"/>
  <c r="Q22" i="56"/>
  <c r="M22" i="56"/>
  <c r="Q19" i="56"/>
  <c r="M19" i="56"/>
  <c r="J19" i="56"/>
  <c r="Q15" i="56"/>
  <c r="M15" i="56"/>
  <c r="J15" i="56"/>
  <c r="F19" i="56" s="1"/>
  <c r="F15" i="56"/>
  <c r="Q12" i="56"/>
  <c r="M12" i="56"/>
  <c r="J12" i="56"/>
  <c r="AU5" i="56"/>
  <c r="F52" i="1" s="1"/>
  <c r="AU4" i="56"/>
  <c r="I52" i="55"/>
  <c r="G50" i="1" s="1"/>
  <c r="E41" i="55"/>
  <c r="J37" i="55"/>
  <c r="I37" i="55"/>
  <c r="F32" i="55"/>
  <c r="E32" i="55"/>
  <c r="F28" i="55"/>
  <c r="E28" i="55"/>
  <c r="F24" i="55"/>
  <c r="E24" i="55"/>
  <c r="F20" i="55"/>
  <c r="E20" i="55"/>
  <c r="M31" i="54"/>
  <c r="Q26" i="54"/>
  <c r="M26" i="54"/>
  <c r="Q22" i="54"/>
  <c r="M22" i="54"/>
  <c r="Q19" i="54"/>
  <c r="M19" i="54"/>
  <c r="J19" i="54"/>
  <c r="Q15" i="54"/>
  <c r="M15" i="54"/>
  <c r="J15" i="54"/>
  <c r="F19" i="54" s="1"/>
  <c r="F15" i="54"/>
  <c r="Q12" i="54"/>
  <c r="M12" i="54"/>
  <c r="J12" i="54"/>
  <c r="AU5" i="54"/>
  <c r="F50" i="1" s="1"/>
  <c r="AU4" i="54"/>
  <c r="I52" i="53"/>
  <c r="G48" i="1" s="1"/>
  <c r="E41" i="53"/>
  <c r="J37" i="53"/>
  <c r="I37" i="53"/>
  <c r="F32" i="53"/>
  <c r="E32" i="53"/>
  <c r="F28" i="53"/>
  <c r="E28" i="53"/>
  <c r="F24" i="53"/>
  <c r="E24" i="53"/>
  <c r="F20" i="53"/>
  <c r="E20" i="53"/>
  <c r="M31" i="52"/>
  <c r="Q26" i="52"/>
  <c r="M26" i="52"/>
  <c r="Q22" i="52"/>
  <c r="M22" i="52"/>
  <c r="Q19" i="52"/>
  <c r="M19" i="52"/>
  <c r="J19" i="52"/>
  <c r="Q15" i="52"/>
  <c r="M15" i="52"/>
  <c r="J15" i="52"/>
  <c r="F19" i="52" s="1"/>
  <c r="F15" i="52"/>
  <c r="Q12" i="52"/>
  <c r="M12" i="52"/>
  <c r="J12" i="52"/>
  <c r="AU5" i="52"/>
  <c r="F48" i="1" s="1"/>
  <c r="AU4" i="52"/>
  <c r="I52" i="51"/>
  <c r="G46" i="1" s="1"/>
  <c r="E41" i="51"/>
  <c r="J37" i="51"/>
  <c r="I37" i="51"/>
  <c r="F32" i="51"/>
  <c r="E32" i="51"/>
  <c r="F28" i="51"/>
  <c r="E28" i="51"/>
  <c r="F24" i="51"/>
  <c r="E24" i="51"/>
  <c r="F20" i="51"/>
  <c r="E20" i="51"/>
  <c r="M31" i="50"/>
  <c r="Q26" i="50"/>
  <c r="M26" i="50"/>
  <c r="Q22" i="50"/>
  <c r="M22" i="50"/>
  <c r="Q19" i="50"/>
  <c r="M19" i="50"/>
  <c r="J19" i="50"/>
  <c r="Q15" i="50"/>
  <c r="M15" i="50"/>
  <c r="J15" i="50"/>
  <c r="F19" i="50" s="1"/>
  <c r="F15" i="50"/>
  <c r="Q12" i="50"/>
  <c r="M12" i="50"/>
  <c r="J12" i="50"/>
  <c r="AU5" i="50"/>
  <c r="F46" i="1" s="1"/>
  <c r="AU4" i="50"/>
  <c r="H52" i="1" l="1"/>
  <c r="H60" i="1"/>
  <c r="H68" i="1"/>
  <c r="H76" i="1"/>
  <c r="H84" i="1"/>
  <c r="H46" i="1"/>
  <c r="H54" i="1"/>
  <c r="H62" i="1"/>
  <c r="H70" i="1"/>
  <c r="H78" i="1"/>
  <c r="H48" i="1"/>
  <c r="H56" i="1"/>
  <c r="H64" i="1"/>
  <c r="H72" i="1"/>
  <c r="H80" i="1"/>
  <c r="H50" i="1"/>
  <c r="H58" i="1"/>
  <c r="H66" i="1"/>
  <c r="H74" i="1"/>
  <c r="H82" i="1"/>
  <c r="I84" i="1"/>
  <c r="I76" i="1"/>
  <c r="I68" i="1"/>
  <c r="I60" i="1"/>
  <c r="I52" i="1"/>
  <c r="I80" i="1"/>
  <c r="I72" i="1"/>
  <c r="I64" i="1"/>
  <c r="I56" i="1"/>
  <c r="I48" i="1"/>
  <c r="I82" i="1"/>
  <c r="I78" i="1"/>
  <c r="I74" i="1"/>
  <c r="I70" i="1"/>
  <c r="I66" i="1"/>
  <c r="I62" i="1"/>
  <c r="I58" i="1"/>
  <c r="I54" i="1"/>
  <c r="I50" i="1"/>
  <c r="I46" i="1"/>
  <c r="I52" i="48"/>
  <c r="E41" i="48"/>
  <c r="J37" i="48"/>
  <c r="I37" i="48"/>
  <c r="F32" i="48"/>
  <c r="E32" i="48"/>
  <c r="F28" i="48"/>
  <c r="E28" i="48"/>
  <c r="F24" i="48"/>
  <c r="E24" i="48"/>
  <c r="F20" i="48"/>
  <c r="E20" i="48"/>
  <c r="I52" i="47"/>
  <c r="E41" i="47"/>
  <c r="J37" i="47"/>
  <c r="I37" i="47"/>
  <c r="F32" i="47"/>
  <c r="E32" i="47"/>
  <c r="F28" i="47"/>
  <c r="E28" i="47"/>
  <c r="F24" i="47"/>
  <c r="E24" i="47"/>
  <c r="F20" i="47"/>
  <c r="E20" i="47"/>
  <c r="I52" i="46"/>
  <c r="E41" i="46"/>
  <c r="J37" i="46"/>
  <c r="I37" i="46"/>
  <c r="F32" i="46"/>
  <c r="E32" i="46"/>
  <c r="F28" i="46"/>
  <c r="E28" i="46"/>
  <c r="F24" i="46"/>
  <c r="E24" i="46"/>
  <c r="F20" i="46"/>
  <c r="E20" i="46"/>
  <c r="I52" i="45"/>
  <c r="E41" i="45"/>
  <c r="J37" i="45"/>
  <c r="I37" i="45"/>
  <c r="F32" i="45"/>
  <c r="E32" i="45"/>
  <c r="F28" i="45"/>
  <c r="E28" i="45"/>
  <c r="F24" i="45"/>
  <c r="E24" i="45"/>
  <c r="F20" i="45"/>
  <c r="E20" i="45"/>
  <c r="I52" i="44"/>
  <c r="E41" i="44"/>
  <c r="J37" i="44"/>
  <c r="I37" i="44"/>
  <c r="F32" i="44"/>
  <c r="E32" i="44"/>
  <c r="F28" i="44"/>
  <c r="E28" i="44"/>
  <c r="F24" i="44"/>
  <c r="E24" i="44"/>
  <c r="F20" i="44"/>
  <c r="E20" i="44"/>
  <c r="I52" i="43"/>
  <c r="E41" i="43"/>
  <c r="J37" i="43"/>
  <c r="I37" i="43"/>
  <c r="F32" i="43"/>
  <c r="E32" i="43"/>
  <c r="F28" i="43"/>
  <c r="E28" i="43"/>
  <c r="F24" i="43"/>
  <c r="E24" i="43"/>
  <c r="F20" i="43"/>
  <c r="E20" i="43"/>
  <c r="I52" i="42"/>
  <c r="E41" i="42"/>
  <c r="J37" i="42"/>
  <c r="I37" i="42"/>
  <c r="F32" i="42"/>
  <c r="E32" i="42"/>
  <c r="F28" i="42"/>
  <c r="E28" i="42"/>
  <c r="F24" i="42"/>
  <c r="E24" i="42"/>
  <c r="F20" i="42"/>
  <c r="E20" i="42"/>
  <c r="I52" i="41"/>
  <c r="E41" i="41"/>
  <c r="J37" i="41"/>
  <c r="I37" i="41"/>
  <c r="F32" i="41"/>
  <c r="E32" i="41"/>
  <c r="F28" i="41"/>
  <c r="E28" i="41"/>
  <c r="F24" i="41"/>
  <c r="E24" i="41"/>
  <c r="F20" i="41"/>
  <c r="E20" i="41"/>
  <c r="I52" i="40"/>
  <c r="E41" i="40"/>
  <c r="J37" i="40"/>
  <c r="I37" i="40"/>
  <c r="F32" i="40"/>
  <c r="E32" i="40"/>
  <c r="F28" i="40"/>
  <c r="E28" i="40"/>
  <c r="F24" i="40"/>
  <c r="E24" i="40"/>
  <c r="F20" i="40"/>
  <c r="E20" i="40"/>
  <c r="I52" i="39"/>
  <c r="E41" i="39"/>
  <c r="J37" i="39"/>
  <c r="I37" i="39"/>
  <c r="F32" i="39"/>
  <c r="E32" i="39"/>
  <c r="F28" i="39"/>
  <c r="E28" i="39"/>
  <c r="F24" i="39"/>
  <c r="E24" i="39"/>
  <c r="F20" i="39"/>
  <c r="E20" i="39"/>
  <c r="I52" i="38"/>
  <c r="E41" i="38"/>
  <c r="J37" i="38"/>
  <c r="I37" i="38"/>
  <c r="F32" i="38"/>
  <c r="E32" i="38"/>
  <c r="F28" i="38"/>
  <c r="E28" i="38"/>
  <c r="F24" i="38"/>
  <c r="E24" i="38"/>
  <c r="F20" i="38"/>
  <c r="E20" i="38"/>
  <c r="I52" i="37"/>
  <c r="E41" i="37"/>
  <c r="J37" i="37"/>
  <c r="I37" i="37"/>
  <c r="F32" i="37"/>
  <c r="E32" i="37"/>
  <c r="F28" i="37"/>
  <c r="E28" i="37"/>
  <c r="F24" i="37"/>
  <c r="E24" i="37"/>
  <c r="F20" i="37"/>
  <c r="E20" i="37"/>
  <c r="I52" i="29"/>
  <c r="E41" i="29"/>
  <c r="J37" i="29"/>
  <c r="I37" i="29"/>
  <c r="F32" i="29"/>
  <c r="E32" i="29"/>
  <c r="F28" i="29"/>
  <c r="E28" i="29"/>
  <c r="F24" i="29"/>
  <c r="E24" i="29"/>
  <c r="F20" i="29"/>
  <c r="E20" i="29"/>
  <c r="I52" i="35"/>
  <c r="E41" i="35"/>
  <c r="J37" i="35"/>
  <c r="I37" i="35"/>
  <c r="F32" i="35"/>
  <c r="E32" i="35"/>
  <c r="F28" i="35"/>
  <c r="E28" i="35"/>
  <c r="F24" i="35"/>
  <c r="E24" i="35"/>
  <c r="F20" i="35"/>
  <c r="E20" i="35"/>
  <c r="I52" i="34"/>
  <c r="E41" i="34"/>
  <c r="J37" i="34"/>
  <c r="I37" i="34"/>
  <c r="F32" i="34"/>
  <c r="E32" i="34"/>
  <c r="F28" i="34"/>
  <c r="E28" i="34"/>
  <c r="F24" i="34"/>
  <c r="E24" i="34"/>
  <c r="F20" i="34"/>
  <c r="E20" i="34"/>
  <c r="I52" i="33"/>
  <c r="E41" i="33"/>
  <c r="J37" i="33"/>
  <c r="I37" i="33"/>
  <c r="F32" i="33"/>
  <c r="E32" i="33"/>
  <c r="F28" i="33"/>
  <c r="E28" i="33"/>
  <c r="F24" i="33"/>
  <c r="E24" i="33"/>
  <c r="F20" i="33"/>
  <c r="E20" i="33"/>
  <c r="I52" i="32"/>
  <c r="E41" i="32"/>
  <c r="J37" i="32"/>
  <c r="I37" i="32"/>
  <c r="F32" i="32"/>
  <c r="E32" i="32"/>
  <c r="F28" i="32"/>
  <c r="E28" i="32"/>
  <c r="F24" i="32"/>
  <c r="E24" i="32"/>
  <c r="F20" i="32"/>
  <c r="E20" i="32"/>
  <c r="I52" i="31"/>
  <c r="E41" i="31"/>
  <c r="J37" i="31"/>
  <c r="I37" i="31"/>
  <c r="F32" i="31"/>
  <c r="E32" i="31"/>
  <c r="F28" i="31"/>
  <c r="E28" i="31"/>
  <c r="F24" i="31"/>
  <c r="E24" i="31"/>
  <c r="F20" i="31"/>
  <c r="E20" i="31"/>
  <c r="I52" i="30"/>
  <c r="E41" i="30"/>
  <c r="J37" i="30"/>
  <c r="I37" i="30"/>
  <c r="F32" i="30"/>
  <c r="E32" i="30"/>
  <c r="F28" i="30"/>
  <c r="E28" i="30"/>
  <c r="F24" i="30"/>
  <c r="E24" i="30"/>
  <c r="F20" i="30"/>
  <c r="E20" i="30"/>
  <c r="M31" i="28"/>
  <c r="Q26" i="28"/>
  <c r="M26" i="28"/>
  <c r="Q22" i="28"/>
  <c r="M22" i="28"/>
  <c r="Q19" i="28"/>
  <c r="M19" i="28"/>
  <c r="J19" i="28"/>
  <c r="Q15" i="28"/>
  <c r="M15" i="28"/>
  <c r="J15" i="28"/>
  <c r="F19" i="28" s="1"/>
  <c r="F15" i="28"/>
  <c r="Q12" i="28"/>
  <c r="M12" i="28"/>
  <c r="J12" i="28"/>
  <c r="AU5" i="28"/>
  <c r="AU4" i="28"/>
  <c r="M31" i="27"/>
  <c r="Q26" i="27"/>
  <c r="M26" i="27"/>
  <c r="Q22" i="27"/>
  <c r="M22" i="27"/>
  <c r="Q19" i="27"/>
  <c r="M19" i="27"/>
  <c r="J19" i="27"/>
  <c r="Q15" i="27"/>
  <c r="M15" i="27"/>
  <c r="J15" i="27"/>
  <c r="F19" i="27" s="1"/>
  <c r="F15" i="27"/>
  <c r="Q12" i="27"/>
  <c r="M12" i="27"/>
  <c r="J12" i="27"/>
  <c r="AU5" i="27"/>
  <c r="AU4" i="27"/>
  <c r="M31" i="26"/>
  <c r="Q26" i="26"/>
  <c r="M26" i="26"/>
  <c r="Q22" i="26"/>
  <c r="M22" i="26"/>
  <c r="Q19" i="26"/>
  <c r="M19" i="26"/>
  <c r="J19" i="26"/>
  <c r="Q15" i="26"/>
  <c r="M15" i="26"/>
  <c r="J15" i="26"/>
  <c r="F19" i="26" s="1"/>
  <c r="F15" i="26"/>
  <c r="Q12" i="26"/>
  <c r="M12" i="26"/>
  <c r="J12" i="26"/>
  <c r="AU5" i="26"/>
  <c r="AU4" i="26"/>
  <c r="M31" i="25"/>
  <c r="Q26" i="25"/>
  <c r="M26" i="25"/>
  <c r="Q22" i="25"/>
  <c r="M22" i="25"/>
  <c r="Q19" i="25"/>
  <c r="M19" i="25"/>
  <c r="J19" i="25"/>
  <c r="Q15" i="25"/>
  <c r="M15" i="25"/>
  <c r="J15" i="25"/>
  <c r="F19" i="25" s="1"/>
  <c r="F15" i="25"/>
  <c r="Q12" i="25"/>
  <c r="M12" i="25"/>
  <c r="J12" i="25"/>
  <c r="AU5" i="25"/>
  <c r="AU4" i="25"/>
  <c r="M26" i="24"/>
  <c r="Q26" i="24" s="1"/>
  <c r="M22" i="24"/>
  <c r="Q22" i="24" s="1"/>
  <c r="J15" i="24"/>
  <c r="F19" i="24" s="1"/>
  <c r="J19" i="24" s="1"/>
  <c r="M19" i="24" s="1"/>
  <c r="Q19" i="24" s="1"/>
  <c r="F15" i="24"/>
  <c r="J12" i="24"/>
  <c r="M12" i="24" s="1"/>
  <c r="M31" i="23"/>
  <c r="Q26" i="23"/>
  <c r="M26" i="23"/>
  <c r="Q22" i="23"/>
  <c r="M22" i="23"/>
  <c r="Q19" i="23"/>
  <c r="M19" i="23"/>
  <c r="J19" i="23"/>
  <c r="Q15" i="23"/>
  <c r="M15" i="23"/>
  <c r="J15" i="23"/>
  <c r="F19" i="23" s="1"/>
  <c r="F15" i="23"/>
  <c r="Q12" i="23"/>
  <c r="M12" i="23"/>
  <c r="J12" i="23"/>
  <c r="AU5" i="23"/>
  <c r="AU4" i="23"/>
  <c r="M31" i="22"/>
  <c r="Q26" i="22"/>
  <c r="M26" i="22"/>
  <c r="Q22" i="22"/>
  <c r="M22" i="22"/>
  <c r="Q19" i="22"/>
  <c r="M19" i="22"/>
  <c r="J19" i="22"/>
  <c r="Q15" i="22"/>
  <c r="M15" i="22"/>
  <c r="J15" i="22"/>
  <c r="F19" i="22" s="1"/>
  <c r="F15" i="22"/>
  <c r="Q12" i="22"/>
  <c r="M12" i="22"/>
  <c r="J12" i="22"/>
  <c r="AU5" i="22"/>
  <c r="AU4" i="22"/>
  <c r="M31" i="21"/>
  <c r="Q26" i="21"/>
  <c r="M26" i="21"/>
  <c r="Q22" i="21"/>
  <c r="M22" i="21"/>
  <c r="Q19" i="21"/>
  <c r="M19" i="21"/>
  <c r="J19" i="21"/>
  <c r="Q15" i="21"/>
  <c r="M15" i="21"/>
  <c r="J15" i="21"/>
  <c r="F19" i="21" s="1"/>
  <c r="F15" i="21"/>
  <c r="Q12" i="21"/>
  <c r="M12" i="21"/>
  <c r="J12" i="21"/>
  <c r="AU5" i="21"/>
  <c r="AU4" i="21"/>
  <c r="M31" i="20"/>
  <c r="Q26" i="20"/>
  <c r="M26" i="20"/>
  <c r="Q22" i="20"/>
  <c r="M22" i="20"/>
  <c r="Q19" i="20"/>
  <c r="M19" i="20"/>
  <c r="J19" i="20"/>
  <c r="Q15" i="20"/>
  <c r="M15" i="20"/>
  <c r="J15" i="20"/>
  <c r="F19" i="20" s="1"/>
  <c r="F15" i="20"/>
  <c r="Q12" i="20"/>
  <c r="M12" i="20"/>
  <c r="J12" i="20"/>
  <c r="AU5" i="20"/>
  <c r="AU4" i="20"/>
  <c r="M31" i="19"/>
  <c r="Q26" i="19"/>
  <c r="M26" i="19"/>
  <c r="Q22" i="19"/>
  <c r="M22" i="19"/>
  <c r="Q19" i="19"/>
  <c r="M19" i="19"/>
  <c r="J19" i="19"/>
  <c r="Q15" i="19"/>
  <c r="M15" i="19"/>
  <c r="J15" i="19"/>
  <c r="F19" i="19" s="1"/>
  <c r="F15" i="19"/>
  <c r="Q12" i="19"/>
  <c r="M12" i="19"/>
  <c r="J12" i="19"/>
  <c r="AU5" i="19"/>
  <c r="AU4" i="19"/>
  <c r="M31" i="18"/>
  <c r="Q26" i="18"/>
  <c r="M26" i="18"/>
  <c r="Q22" i="18"/>
  <c r="M22" i="18"/>
  <c r="Q19" i="18"/>
  <c r="M19" i="18"/>
  <c r="J19" i="18"/>
  <c r="Q15" i="18"/>
  <c r="M15" i="18"/>
  <c r="J15" i="18"/>
  <c r="F19" i="18" s="1"/>
  <c r="F15" i="18"/>
  <c r="Q12" i="18"/>
  <c r="M12" i="18"/>
  <c r="J12" i="18"/>
  <c r="AU5" i="18"/>
  <c r="AU4" i="18"/>
  <c r="M31" i="17"/>
  <c r="Q26" i="17"/>
  <c r="M26" i="17"/>
  <c r="Q22" i="17"/>
  <c r="M22" i="17"/>
  <c r="Q19" i="17"/>
  <c r="M19" i="17"/>
  <c r="J19" i="17"/>
  <c r="Q15" i="17"/>
  <c r="M15" i="17"/>
  <c r="J15" i="17"/>
  <c r="F19" i="17" s="1"/>
  <c r="F15" i="17"/>
  <c r="Q12" i="17"/>
  <c r="M12" i="17"/>
  <c r="J12" i="17"/>
  <c r="AU5" i="17"/>
  <c r="AU4" i="17"/>
  <c r="M31" i="16"/>
  <c r="Q26" i="16"/>
  <c r="M26" i="16"/>
  <c r="Q22" i="16"/>
  <c r="M22" i="16"/>
  <c r="Q19" i="16"/>
  <c r="M19" i="16"/>
  <c r="J19" i="16"/>
  <c r="Q15" i="16"/>
  <c r="M15" i="16"/>
  <c r="J15" i="16"/>
  <c r="F19" i="16" s="1"/>
  <c r="F15" i="16"/>
  <c r="Q12" i="16"/>
  <c r="M12" i="16"/>
  <c r="J12" i="16"/>
  <c r="AU5" i="16"/>
  <c r="AU4" i="16"/>
  <c r="M31" i="15"/>
  <c r="Q26" i="15"/>
  <c r="M26" i="15"/>
  <c r="Q22" i="15"/>
  <c r="M22" i="15"/>
  <c r="Q19" i="15"/>
  <c r="M19" i="15"/>
  <c r="J19" i="15"/>
  <c r="Q15" i="15"/>
  <c r="M15" i="15"/>
  <c r="J15" i="15"/>
  <c r="F19" i="15" s="1"/>
  <c r="F15" i="15"/>
  <c r="Q12" i="15"/>
  <c r="M12" i="15"/>
  <c r="J12" i="15"/>
  <c r="AU5" i="15"/>
  <c r="AU4" i="15"/>
  <c r="M26" i="14"/>
  <c r="Q26" i="14" s="1"/>
  <c r="M22" i="14"/>
  <c r="Q22" i="14" s="1"/>
  <c r="F15" i="14"/>
  <c r="J15" i="14" s="1"/>
  <c r="F19" i="14" s="1"/>
  <c r="J19" i="14" s="1"/>
  <c r="M19" i="14" s="1"/>
  <c r="Q19" i="14" s="1"/>
  <c r="J12" i="14"/>
  <c r="M12" i="14" s="1"/>
  <c r="M31" i="13"/>
  <c r="Q26" i="13"/>
  <c r="M26" i="13"/>
  <c r="Q22" i="13"/>
  <c r="M22" i="13"/>
  <c r="Q19" i="13"/>
  <c r="M19" i="13"/>
  <c r="J19" i="13"/>
  <c r="Q15" i="13"/>
  <c r="M15" i="13"/>
  <c r="J15" i="13"/>
  <c r="F19" i="13" s="1"/>
  <c r="F15" i="13"/>
  <c r="Q12" i="13"/>
  <c r="M12" i="13"/>
  <c r="J12" i="13"/>
  <c r="AU5" i="13"/>
  <c r="AU4" i="13"/>
  <c r="M31" i="12"/>
  <c r="Q26" i="12"/>
  <c r="M26" i="12"/>
  <c r="Q22" i="12"/>
  <c r="M22" i="12"/>
  <c r="Q19" i="12"/>
  <c r="M19" i="12"/>
  <c r="J19" i="12"/>
  <c r="Q15" i="12"/>
  <c r="M15" i="12"/>
  <c r="J15" i="12"/>
  <c r="F19" i="12" s="1"/>
  <c r="F15" i="12"/>
  <c r="Q12" i="12"/>
  <c r="M12" i="12"/>
  <c r="J12" i="12"/>
  <c r="AU5" i="12"/>
  <c r="AU4" i="12"/>
  <c r="M31" i="11"/>
  <c r="Q26" i="11"/>
  <c r="M26" i="11"/>
  <c r="Q22" i="11"/>
  <c r="M22" i="11"/>
  <c r="Q19" i="11"/>
  <c r="M19" i="11"/>
  <c r="J19" i="11"/>
  <c r="Q15" i="11"/>
  <c r="M15" i="11"/>
  <c r="J15" i="11"/>
  <c r="F19" i="11" s="1"/>
  <c r="F15" i="11"/>
  <c r="Q12" i="11"/>
  <c r="M12" i="11"/>
  <c r="J12" i="11"/>
  <c r="AU5" i="11"/>
  <c r="AU4" i="11"/>
  <c r="M31" i="10"/>
  <c r="Q26" i="10"/>
  <c r="M26" i="10"/>
  <c r="Q22" i="10"/>
  <c r="M22" i="10"/>
  <c r="Q19" i="10"/>
  <c r="M19" i="10"/>
  <c r="J19" i="10"/>
  <c r="Q15" i="10"/>
  <c r="M15" i="10"/>
  <c r="J15" i="10"/>
  <c r="F19" i="10" s="1"/>
  <c r="F15" i="10"/>
  <c r="Q12" i="10"/>
  <c r="M12" i="10"/>
  <c r="J12" i="10"/>
  <c r="AU5" i="10"/>
  <c r="AU4" i="10"/>
  <c r="E20" i="36"/>
  <c r="F20" i="36"/>
  <c r="E24" i="36"/>
  <c r="F24" i="36"/>
  <c r="E28" i="36"/>
  <c r="F28" i="36"/>
  <c r="E32" i="36"/>
  <c r="F32" i="36" s="1"/>
  <c r="I37" i="36"/>
  <c r="J37" i="36"/>
  <c r="E41" i="36"/>
  <c r="I52" i="36"/>
  <c r="G6" i="1" s="1"/>
  <c r="M15" i="24" l="1"/>
  <c r="Q15" i="24" s="1"/>
  <c r="Q12" i="24"/>
  <c r="M15" i="14"/>
  <c r="Q15" i="14" s="1"/>
  <c r="Q12" i="14"/>
  <c r="A6" i="1"/>
  <c r="F15" i="8"/>
  <c r="J15" i="8" s="1"/>
  <c r="M15" i="8" s="1"/>
  <c r="Q15" i="8" s="1"/>
  <c r="J12" i="8"/>
  <c r="M12" i="8" s="1"/>
  <c r="M26" i="8"/>
  <c r="Q26" i="8" s="1"/>
  <c r="M22" i="8"/>
  <c r="Q22" i="8" s="1"/>
  <c r="AU4" i="24" l="1"/>
  <c r="AU5" i="24" s="1"/>
  <c r="M31" i="24"/>
  <c r="AU4" i="14"/>
  <c r="AU5" i="14" s="1"/>
  <c r="M31" i="14"/>
  <c r="Q12" i="8"/>
  <c r="G44" i="1"/>
  <c r="G42" i="1"/>
  <c r="G40" i="1"/>
  <c r="G38" i="1"/>
  <c r="G36" i="1"/>
  <c r="G34" i="1"/>
  <c r="G30" i="1"/>
  <c r="G28" i="1"/>
  <c r="G26" i="1"/>
  <c r="G32" i="1"/>
  <c r="G24" i="1"/>
  <c r="G20" i="1"/>
  <c r="G18" i="1"/>
  <c r="G16" i="1"/>
  <c r="G22" i="1"/>
  <c r="G14" i="1"/>
  <c r="G12" i="1"/>
  <c r="G10" i="1"/>
  <c r="F44" i="1" l="1"/>
  <c r="F42" i="1"/>
  <c r="F40" i="1"/>
  <c r="F38" i="1"/>
  <c r="F36" i="1"/>
  <c r="F34" i="1"/>
  <c r="F32" i="1"/>
  <c r="F30" i="1"/>
  <c r="F28" i="1"/>
  <c r="F26" i="1"/>
  <c r="E44" i="1"/>
  <c r="E42" i="1"/>
  <c r="E40" i="1"/>
  <c r="E38" i="1"/>
  <c r="E36" i="1"/>
  <c r="E34" i="1"/>
  <c r="E32" i="1"/>
  <c r="E30" i="1"/>
  <c r="E28" i="1"/>
  <c r="E26" i="1"/>
  <c r="D44" i="1"/>
  <c r="D42" i="1"/>
  <c r="D40" i="1"/>
  <c r="D38" i="1"/>
  <c r="D36" i="1"/>
  <c r="D34" i="1"/>
  <c r="D32" i="1"/>
  <c r="D30" i="1"/>
  <c r="D28" i="1"/>
  <c r="D26" i="1"/>
  <c r="A44" i="1"/>
  <c r="A42" i="1"/>
  <c r="A40" i="1"/>
  <c r="A38" i="1"/>
  <c r="A36" i="1"/>
  <c r="A34" i="1"/>
  <c r="A32" i="1"/>
  <c r="A30" i="1"/>
  <c r="A28" i="1"/>
  <c r="A26" i="1"/>
  <c r="F24" i="1"/>
  <c r="E24" i="1"/>
  <c r="E22" i="1"/>
  <c r="E20" i="1"/>
  <c r="E18" i="1"/>
  <c r="E16" i="1"/>
  <c r="E14" i="1"/>
  <c r="D24" i="1"/>
  <c r="D22" i="1"/>
  <c r="D20" i="1"/>
  <c r="D18" i="1"/>
  <c r="D16" i="1"/>
  <c r="A24" i="1"/>
  <c r="A22" i="1"/>
  <c r="A20" i="1"/>
  <c r="A18" i="1"/>
  <c r="A16" i="1"/>
  <c r="E12" i="1"/>
  <c r="D14" i="1"/>
  <c r="D12" i="1"/>
  <c r="A14" i="1"/>
  <c r="A12" i="1"/>
  <c r="A10" i="1"/>
  <c r="E10" i="1"/>
  <c r="D10" i="1"/>
  <c r="A8" i="1"/>
  <c r="H8" i="1" l="1"/>
  <c r="I8" i="1" s="1"/>
  <c r="H12" i="1"/>
  <c r="H16" i="1"/>
  <c r="H24" i="1"/>
  <c r="H30" i="1"/>
  <c r="H38" i="1"/>
  <c r="H14" i="1"/>
  <c r="H18" i="1"/>
  <c r="H32" i="1"/>
  <c r="H40" i="1"/>
  <c r="H6" i="1"/>
  <c r="I6" i="1" s="1"/>
  <c r="H20" i="1"/>
  <c r="H26" i="1"/>
  <c r="H34" i="1"/>
  <c r="H42" i="1"/>
  <c r="H10" i="1"/>
  <c r="H22" i="1"/>
  <c r="H28" i="1"/>
  <c r="H36" i="1"/>
  <c r="H44" i="1"/>
  <c r="B2" i="1"/>
  <c r="I10" i="1"/>
  <c r="I14" i="1"/>
  <c r="I16" i="1"/>
  <c r="I20" i="1"/>
  <c r="I24" i="1"/>
  <c r="I26" i="1"/>
  <c r="I30" i="1"/>
  <c r="I34" i="1"/>
  <c r="I38" i="1"/>
  <c r="I42" i="1"/>
  <c r="I12" i="1"/>
  <c r="I18" i="1"/>
  <c r="I22" i="1"/>
  <c r="I28" i="1"/>
  <c r="I32" i="1"/>
  <c r="I36" i="1"/>
  <c r="I40" i="1"/>
  <c r="I44" i="1"/>
  <c r="F18" i="1"/>
  <c r="F16" i="1"/>
  <c r="F14" i="1"/>
  <c r="F10" i="1"/>
  <c r="F19" i="8"/>
  <c r="J19" i="8" s="1"/>
  <c r="M19" i="8" s="1"/>
  <c r="Q19" i="8" l="1"/>
  <c r="AU4" i="8"/>
  <c r="AU5" i="8" s="1"/>
  <c r="M31" i="8"/>
  <c r="F22" i="1"/>
  <c r="F20" i="1"/>
  <c r="F12" i="1"/>
  <c r="I258" i="1" l="1"/>
  <c r="M258" i="1" l="1"/>
  <c r="J258" i="1"/>
  <c r="N258" i="1" l="1"/>
  <c r="L258" i="1"/>
</calcChain>
</file>

<file path=xl/comments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0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1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2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1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2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3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4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5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6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7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8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0.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1.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2.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3.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4.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5.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6.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7.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8.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comments99.xml><?xml version="1.0" encoding="utf-8"?>
<comments xmlns="http://schemas.openxmlformats.org/spreadsheetml/2006/main">
  <authors>
    <author>A satisfied Microsoft Office user</author>
    <author>fws</author>
  </authors>
  <commentList>
    <comment ref="AE4" authorId="0" shapeId="0">
      <text>
        <r>
          <rPr>
            <sz val="8"/>
            <color indexed="81"/>
            <rFont val="Tahoma"/>
            <family val="2"/>
          </rPr>
          <t>Enter initials of person who entered the data</t>
        </r>
      </text>
    </comment>
    <comment ref="AQ10" authorId="1" shapeId="0">
      <text>
        <r>
          <rPr>
            <b/>
            <sz val="8"/>
            <color indexed="81"/>
            <rFont val="Tahoma"/>
            <family val="2"/>
          </rPr>
          <t>Chris: Josh (Wildland Hydrology, Inc.) said to use the upper values as the category delineations</t>
        </r>
      </text>
    </comment>
    <comment ref="AT10" authorId="1" shapeId="0">
      <text>
        <r>
          <rPr>
            <b/>
            <sz val="8"/>
            <color indexed="81"/>
            <rFont val="Tahoma"/>
            <family val="2"/>
          </rPr>
          <t>Chris: Josh (Wildland Hydrology, Inc.) said to use the upper values as the category delineations</t>
        </r>
      </text>
    </comment>
    <comment ref="AW10" authorId="1" shapeId="0">
      <text>
        <r>
          <rPr>
            <b/>
            <sz val="8"/>
            <color indexed="81"/>
            <rFont val="Tahoma"/>
            <family val="2"/>
          </rPr>
          <t>Chris: Josh (Wildland Hydrology, Inc.) said to use the upper values as the category delineations</t>
        </r>
      </text>
    </comment>
    <comment ref="AZ10" authorId="1" shapeId="0">
      <text>
        <r>
          <rPr>
            <b/>
            <sz val="8"/>
            <color indexed="81"/>
            <rFont val="Tahoma"/>
            <family val="2"/>
          </rPr>
          <t>Chris: Josh (Wildland Hydrology, Inc.) said to use the upper values as the category delineations</t>
        </r>
      </text>
    </comment>
    <comment ref="BC10" authorId="1" shapeId="0">
      <text>
        <r>
          <rPr>
            <b/>
            <sz val="8"/>
            <color indexed="81"/>
            <rFont val="Tahoma"/>
            <family val="2"/>
          </rPr>
          <t>Chris: Josh (Wildland Hydrology, Inc.) said to use the upper values as the category delineations</t>
        </r>
      </text>
    </comment>
    <comment ref="BF10" authorId="1" shapeId="0">
      <text>
        <r>
          <rPr>
            <b/>
            <sz val="8"/>
            <color indexed="81"/>
            <rFont val="Tahoma"/>
            <family val="2"/>
          </rPr>
          <t>Chris: Josh (Wildland Hydrology, Inc.) said to use the upper values as the category delineations</t>
        </r>
      </text>
    </comment>
  </commentList>
</comments>
</file>

<file path=xl/sharedStrings.xml><?xml version="1.0" encoding="utf-8"?>
<sst xmlns="http://schemas.openxmlformats.org/spreadsheetml/2006/main" count="36656" uniqueCount="240">
  <si>
    <t>BEHI Rating</t>
  </si>
  <si>
    <t>NBS Rating</t>
  </si>
  <si>
    <t>low</t>
  </si>
  <si>
    <t>BEHI</t>
  </si>
  <si>
    <t>NBS</t>
  </si>
  <si>
    <t>Rate</t>
  </si>
  <si>
    <t>moderate</t>
  </si>
  <si>
    <t>high</t>
  </si>
  <si>
    <t>extreme</t>
  </si>
  <si>
    <t>very high</t>
  </si>
  <si>
    <t>very low</t>
  </si>
  <si>
    <t>Feature</t>
  </si>
  <si>
    <t>Lat/Long</t>
  </si>
  <si>
    <t>Start</t>
  </si>
  <si>
    <t>End</t>
  </si>
  <si>
    <t>Headcut Location or Start of Bank/Deposition</t>
  </si>
  <si>
    <t>For Banks or Deposition only</t>
  </si>
  <si>
    <t>Comments</t>
  </si>
  <si>
    <t>N/A</t>
  </si>
  <si>
    <r>
      <t xml:space="preserve">Length, ft </t>
    </r>
    <r>
      <rPr>
        <b/>
        <sz val="10"/>
        <color theme="1"/>
        <rFont val="Times New Roman"/>
        <family val="1"/>
      </rPr>
      <t>(Bank or deposition)</t>
    </r>
  </si>
  <si>
    <r>
      <t xml:space="preserve">Height, ft </t>
    </r>
    <r>
      <rPr>
        <b/>
        <sz val="10"/>
        <color theme="1"/>
        <rFont val="Times New Roman"/>
        <family val="1"/>
      </rPr>
      <t>(Bank or Headcut)</t>
    </r>
  </si>
  <si>
    <r>
      <t xml:space="preserve">Predicted Rate of Bank Erosion </t>
    </r>
    <r>
      <rPr>
        <b/>
        <sz val="10"/>
        <color theme="1"/>
        <rFont val="Times New Roman"/>
        <family val="1"/>
      </rPr>
      <t>(ft/year)</t>
    </r>
  </si>
  <si>
    <r>
      <t xml:space="preserve">Predicted Erosion Amount </t>
    </r>
    <r>
      <rPr>
        <b/>
        <sz val="10"/>
        <color theme="1"/>
        <rFont val="Times New Roman"/>
        <family val="1"/>
      </rPr>
      <t>(ft</t>
    </r>
    <r>
      <rPr>
        <b/>
        <vertAlign val="superscript"/>
        <sz val="10"/>
        <color theme="1"/>
        <rFont val="Times New Roman"/>
        <family val="1"/>
      </rPr>
      <t>3</t>
    </r>
    <r>
      <rPr>
        <b/>
        <sz val="10"/>
        <color theme="1"/>
        <rFont val="Times New Roman"/>
        <family val="1"/>
      </rPr>
      <t>/year)</t>
    </r>
  </si>
  <si>
    <r>
      <t xml:space="preserve">Predicted Erosion Amount </t>
    </r>
    <r>
      <rPr>
        <b/>
        <sz val="10"/>
        <color theme="1"/>
        <rFont val="Times New Roman"/>
        <family val="1"/>
      </rPr>
      <t>(tons/year)</t>
    </r>
  </si>
  <si>
    <r>
      <t xml:space="preserve">Predicted Erosion Rate </t>
    </r>
    <r>
      <rPr>
        <b/>
        <sz val="10"/>
        <color theme="1"/>
        <rFont val="Times New Roman"/>
        <family val="1"/>
      </rPr>
      <t>(tons/year/ft)</t>
    </r>
  </si>
  <si>
    <r>
      <t xml:space="preserve">Feature I.D. 
</t>
    </r>
    <r>
      <rPr>
        <b/>
        <sz val="10"/>
        <color theme="1"/>
        <rFont val="Times New Roman"/>
        <family val="1"/>
      </rPr>
      <t>(Bank., Headcut or Deposition I.D.)</t>
    </r>
  </si>
  <si>
    <t>TOTAL OF ALL GRIDS</t>
  </si>
  <si>
    <t>BANK EROSION HAZARD INDEX</t>
  </si>
  <si>
    <t>Stream:</t>
  </si>
  <si>
    <t>Observer(s):</t>
  </si>
  <si>
    <t>Data:</t>
  </si>
  <si>
    <t>QA/QC:</t>
  </si>
  <si>
    <t>Total Score:</t>
  </si>
  <si>
    <t>Reach:</t>
  </si>
  <si>
    <t>Comments:</t>
  </si>
  <si>
    <t>Location:</t>
  </si>
  <si>
    <t>Total Score Values:</t>
  </si>
  <si>
    <t>Very Low</t>
  </si>
  <si>
    <t>Low</t>
  </si>
  <si>
    <t>Moderate</t>
  </si>
  <si>
    <t>High</t>
  </si>
  <si>
    <t>Very High</t>
  </si>
  <si>
    <t>Extreme</t>
  </si>
  <si>
    <t>Date:</t>
  </si>
  <si>
    <t>5-10</t>
  </si>
  <si>
    <t>10-20</t>
  </si>
  <si>
    <t>20-30</t>
  </si>
  <si>
    <t>30-40</t>
  </si>
  <si>
    <t>40-45</t>
  </si>
  <si>
    <t>45-50</t>
  </si>
  <si>
    <t>Erodibility Variables</t>
  </si>
  <si>
    <t>Bank Erosion Potential</t>
  </si>
  <si>
    <t>Bank Height / Bankfull Height Ratio</t>
  </si>
  <si>
    <t>Bank Height</t>
  </si>
  <si>
    <t>Bankfull Height</t>
  </si>
  <si>
    <t>Value</t>
  </si>
  <si>
    <t>Index</t>
  </si>
  <si>
    <t>Bank Erosion Potental</t>
  </si>
  <si>
    <t>Notes</t>
  </si>
  <si>
    <t>Bank Height / Bankfull Height</t>
  </si>
  <si>
    <t>1.00-1.10</t>
  </si>
  <si>
    <t>1.11-1.19</t>
  </si>
  <si>
    <t>1.20-1.50</t>
  </si>
  <si>
    <t>1.60-2.00</t>
  </si>
  <si>
    <t>2.10-2.80</t>
  </si>
  <si>
    <t>&gt;2.80</t>
  </si>
  <si>
    <t>Root Depth / Bank Height Ratio</t>
  </si>
  <si>
    <t>1.0-1.9</t>
  </si>
  <si>
    <t>2.0-3.9</t>
  </si>
  <si>
    <t>4.0-5.9</t>
  </si>
  <si>
    <t>6.0-7.9</t>
  </si>
  <si>
    <t>8.0-9.0</t>
  </si>
  <si>
    <t>Root Depth</t>
  </si>
  <si>
    <t>Root Depth / Bank Height</t>
  </si>
  <si>
    <t>1.00-0.90</t>
  </si>
  <si>
    <t>0.89-0.50</t>
  </si>
  <si>
    <t>0.49-0.30</t>
  </si>
  <si>
    <t>0.29-0.15</t>
  </si>
  <si>
    <t>0.14-0.05</t>
  </si>
  <si>
    <t>&lt;0.05</t>
  </si>
  <si>
    <t>Weighted Root Density</t>
  </si>
  <si>
    <t>100-80</t>
  </si>
  <si>
    <t>79-55</t>
  </si>
  <si>
    <t>54-30</t>
  </si>
  <si>
    <t>29-15</t>
  </si>
  <si>
    <t>14-5</t>
  </si>
  <si>
    <t>&lt;5</t>
  </si>
  <si>
    <t>Root Density (%)</t>
  </si>
  <si>
    <t>Bank Angle</t>
  </si>
  <si>
    <t>0-20</t>
  </si>
  <si>
    <t>21-60</t>
  </si>
  <si>
    <t>61-80</t>
  </si>
  <si>
    <t>81-90</t>
  </si>
  <si>
    <t>91-119</t>
  </si>
  <si>
    <t>&gt;119</t>
  </si>
  <si>
    <t>Surface Protection</t>
  </si>
  <si>
    <t>14-10</t>
  </si>
  <si>
    <t>&lt;10</t>
  </si>
  <si>
    <r>
      <t xml:space="preserve">Bank Angle ( </t>
    </r>
    <r>
      <rPr>
        <vertAlign val="superscript"/>
        <sz val="8"/>
        <rFont val="Times New Roman"/>
        <family val="1"/>
      </rPr>
      <t xml:space="preserve">o </t>
    </r>
    <r>
      <rPr>
        <sz val="8"/>
        <rFont val="Times New Roman"/>
        <family val="1"/>
      </rPr>
      <t>)</t>
    </r>
  </si>
  <si>
    <t>Adjustments</t>
  </si>
  <si>
    <t>Bank Material</t>
  </si>
  <si>
    <t>Bedrock</t>
  </si>
  <si>
    <t>Bedrock banks have a very low erosion potential.</t>
  </si>
  <si>
    <t>Surface Protection (%)</t>
  </si>
  <si>
    <t>Boulders</t>
  </si>
  <si>
    <t>Boulder banks have a low erosion potential.</t>
  </si>
  <si>
    <t>Cobble</t>
  </si>
  <si>
    <t>Substract 10 points. No adjustment if sand/gravel compose greater than 50% of bank.</t>
  </si>
  <si>
    <t>Clay/Silt Loam</t>
  </si>
  <si>
    <t>Add 5 points.</t>
  </si>
  <si>
    <t>Adjustment</t>
  </si>
  <si>
    <t>Gravel</t>
  </si>
  <si>
    <t>Add 5-10 points depending on percentage of bank material composed of sand.</t>
  </si>
  <si>
    <t>Bank Materials</t>
  </si>
  <si>
    <t>Sand</t>
  </si>
  <si>
    <t>Add 10 points.</t>
  </si>
  <si>
    <t>Silt / Clay</t>
  </si>
  <si>
    <t>No adjustment.</t>
  </si>
  <si>
    <t>Bank Stratification</t>
  </si>
  <si>
    <t>Stratification</t>
  </si>
  <si>
    <t>TOTAL SCORE</t>
  </si>
  <si>
    <t>Add 5-10 points depending on position of unstable layers in relation to bankfull stage.</t>
  </si>
  <si>
    <t>Bank Profile</t>
  </si>
  <si>
    <t>Horizontal Distance</t>
  </si>
  <si>
    <t>Vertical Height</t>
  </si>
  <si>
    <t>Bankfull</t>
  </si>
  <si>
    <t>Bank Length</t>
  </si>
  <si>
    <t>Project Name</t>
  </si>
  <si>
    <r>
      <t>Estimating Near-Bank Stress</t>
    </r>
    <r>
      <rPr>
        <b/>
        <sz val="10"/>
        <rFont val="Arial"/>
        <family val="2"/>
      </rPr>
      <t xml:space="preserve"> </t>
    </r>
    <r>
      <rPr>
        <b/>
        <sz val="12"/>
        <rFont val="Arial"/>
        <family val="2"/>
      </rPr>
      <t>(</t>
    </r>
    <r>
      <rPr>
        <b/>
        <sz val="10"/>
        <rFont val="Arial"/>
        <family val="2"/>
      </rPr>
      <t xml:space="preserve"> </t>
    </r>
    <r>
      <rPr>
        <b/>
        <sz val="12"/>
        <rFont val="Arial"/>
        <family val="2"/>
      </rPr>
      <t>NBS</t>
    </r>
    <r>
      <rPr>
        <b/>
        <sz val="10"/>
        <rFont val="Arial"/>
        <family val="2"/>
      </rPr>
      <t xml:space="preserve"> </t>
    </r>
    <r>
      <rPr>
        <b/>
        <sz val="12"/>
        <rFont val="Arial"/>
        <family val="2"/>
      </rPr>
      <t>)</t>
    </r>
  </si>
  <si>
    <t>NOTE:  Cells with Text &amp; Formulas are Locked; To Unlock Cells, Unprotect Sheet under "Tools" &amp; "Protection"</t>
  </si>
  <si>
    <t xml:space="preserve">Stream:                       </t>
  </si>
  <si>
    <t>Station:</t>
  </si>
  <si>
    <t>Stream Type:</t>
  </si>
  <si>
    <t>Valley Type:</t>
  </si>
  <si>
    <t xml:space="preserve">Observers: </t>
  </si>
  <si>
    <t>Methods for Estimating Near-Bank Stress (NBS)</t>
  </si>
  <si>
    <r>
      <t>(</t>
    </r>
    <r>
      <rPr>
        <b/>
        <sz val="8"/>
        <rFont val="Arial"/>
        <family val="2"/>
      </rPr>
      <t>1</t>
    </r>
    <r>
      <rPr>
        <sz val="8"/>
        <rFont val="Arial"/>
        <family val="2"/>
      </rPr>
      <t>)   Channel pattern, transverse bar or split channel/central bar creating NBS</t>
    </r>
  </si>
  <si>
    <t>Level  I</t>
  </si>
  <si>
    <t>Reconaissance</t>
  </si>
  <si>
    <r>
      <t>(</t>
    </r>
    <r>
      <rPr>
        <b/>
        <sz val="8"/>
        <rFont val="Arial"/>
        <family val="2"/>
      </rPr>
      <t>2</t>
    </r>
    <r>
      <rPr>
        <sz val="8"/>
        <rFont val="Arial"/>
        <family val="2"/>
      </rPr>
      <t>)   Ratio of radius of curvature to bankfull width ( R</t>
    </r>
    <r>
      <rPr>
        <vertAlign val="subscript"/>
        <sz val="8"/>
        <rFont val="Arial"/>
        <family val="2"/>
      </rPr>
      <t>c</t>
    </r>
    <r>
      <rPr>
        <sz val="8"/>
        <rFont val="Arial"/>
        <family val="2"/>
      </rPr>
      <t xml:space="preserve"> / W</t>
    </r>
    <r>
      <rPr>
        <vertAlign val="subscript"/>
        <sz val="8"/>
        <rFont val="Arial"/>
        <family val="2"/>
      </rPr>
      <t>bkf</t>
    </r>
    <r>
      <rPr>
        <sz val="8"/>
        <rFont val="Arial"/>
        <family val="2"/>
      </rPr>
      <t xml:space="preserve"> )</t>
    </r>
  </si>
  <si>
    <t>Level  II</t>
  </si>
  <si>
    <t>General prediction</t>
  </si>
  <si>
    <r>
      <t>(</t>
    </r>
    <r>
      <rPr>
        <b/>
        <sz val="8"/>
        <rFont val="Arial"/>
        <family val="2"/>
      </rPr>
      <t>3</t>
    </r>
    <r>
      <rPr>
        <sz val="8"/>
        <rFont val="Arial"/>
        <family val="2"/>
      </rPr>
      <t>)   Ratio of pool slope to average water surface slope ( S</t>
    </r>
    <r>
      <rPr>
        <vertAlign val="subscript"/>
        <sz val="10"/>
        <rFont val="Arial"/>
        <family val="2"/>
      </rPr>
      <t xml:space="preserve">p </t>
    </r>
    <r>
      <rPr>
        <sz val="8"/>
        <rFont val="Arial"/>
        <family val="2"/>
      </rPr>
      <t>/ S )</t>
    </r>
  </si>
  <si>
    <r>
      <t>(</t>
    </r>
    <r>
      <rPr>
        <b/>
        <sz val="8"/>
        <rFont val="Arial"/>
        <family val="2"/>
      </rPr>
      <t>4</t>
    </r>
    <r>
      <rPr>
        <sz val="8"/>
        <rFont val="Arial"/>
        <family val="2"/>
      </rPr>
      <t>)   Ratio of pool slope to riffle slope ( S</t>
    </r>
    <r>
      <rPr>
        <vertAlign val="subscript"/>
        <sz val="10"/>
        <rFont val="Arial"/>
        <family val="2"/>
      </rPr>
      <t xml:space="preserve">p </t>
    </r>
    <r>
      <rPr>
        <sz val="8"/>
        <rFont val="Arial"/>
        <family val="2"/>
      </rPr>
      <t>/ S</t>
    </r>
    <r>
      <rPr>
        <vertAlign val="subscript"/>
        <sz val="10"/>
        <rFont val="Arial"/>
        <family val="2"/>
      </rPr>
      <t>rif</t>
    </r>
    <r>
      <rPr>
        <sz val="8"/>
        <rFont val="Arial"/>
        <family val="2"/>
      </rPr>
      <t xml:space="preserve"> )</t>
    </r>
  </si>
  <si>
    <r>
      <t>(</t>
    </r>
    <r>
      <rPr>
        <b/>
        <sz val="8"/>
        <rFont val="Arial"/>
        <family val="2"/>
      </rPr>
      <t>5</t>
    </r>
    <r>
      <rPr>
        <sz val="8"/>
        <rFont val="Arial"/>
        <family val="2"/>
      </rPr>
      <t>)   Ratio of near-bank maximum depth to bankfull mean depth ( d</t>
    </r>
    <r>
      <rPr>
        <vertAlign val="subscript"/>
        <sz val="10"/>
        <rFont val="Arial"/>
        <family val="2"/>
      </rPr>
      <t xml:space="preserve">nb </t>
    </r>
    <r>
      <rPr>
        <sz val="8"/>
        <rFont val="Arial"/>
        <family val="2"/>
      </rPr>
      <t>/ d</t>
    </r>
    <r>
      <rPr>
        <vertAlign val="subscript"/>
        <sz val="10"/>
        <rFont val="Arial"/>
        <family val="2"/>
      </rPr>
      <t>bkf</t>
    </r>
    <r>
      <rPr>
        <sz val="8"/>
        <rFont val="Arial"/>
        <family val="2"/>
      </rPr>
      <t xml:space="preserve"> )</t>
    </r>
  </si>
  <si>
    <t>Level  III</t>
  </si>
  <si>
    <t>Detailed prediction</t>
  </si>
  <si>
    <r>
      <t>(</t>
    </r>
    <r>
      <rPr>
        <b/>
        <sz val="8"/>
        <rFont val="Arial"/>
        <family val="2"/>
      </rPr>
      <t>6</t>
    </r>
    <r>
      <rPr>
        <sz val="8"/>
        <rFont val="Arial"/>
        <family val="2"/>
      </rPr>
      <t xml:space="preserve">)   Ratio of near-bank shear stress to bankfull shear stress ( </t>
    </r>
    <r>
      <rPr>
        <sz val="10"/>
        <rFont val="Symbol"/>
        <family val="1"/>
        <charset val="2"/>
      </rPr>
      <t>t</t>
    </r>
    <r>
      <rPr>
        <vertAlign val="subscript"/>
        <sz val="8"/>
        <rFont val="Arial"/>
        <family val="2"/>
      </rPr>
      <t xml:space="preserve">nb </t>
    </r>
    <r>
      <rPr>
        <sz val="8"/>
        <rFont val="Arial"/>
        <family val="2"/>
      </rPr>
      <t xml:space="preserve">/ </t>
    </r>
    <r>
      <rPr>
        <sz val="10"/>
        <rFont val="Symbol"/>
        <family val="1"/>
        <charset val="2"/>
      </rPr>
      <t>t</t>
    </r>
    <r>
      <rPr>
        <vertAlign val="subscript"/>
        <sz val="8"/>
        <rFont val="Arial"/>
        <family val="2"/>
      </rPr>
      <t>bkf</t>
    </r>
    <r>
      <rPr>
        <sz val="8"/>
        <rFont val="Arial"/>
        <family val="2"/>
      </rPr>
      <t xml:space="preserve"> )</t>
    </r>
  </si>
  <si>
    <r>
      <t>(</t>
    </r>
    <r>
      <rPr>
        <b/>
        <sz val="8"/>
        <rFont val="Arial"/>
        <family val="2"/>
      </rPr>
      <t>7</t>
    </r>
    <r>
      <rPr>
        <sz val="8"/>
        <rFont val="Arial"/>
        <family val="2"/>
      </rPr>
      <t>)   Velocity profiles / Isovels / Velocity gradient</t>
    </r>
  </si>
  <si>
    <t>Level  IV</t>
  </si>
  <si>
    <t>Validation</t>
  </si>
  <si>
    <t>Level I</t>
  </si>
  <si>
    <r>
      <t xml:space="preserve">Transverse </t>
    </r>
    <r>
      <rPr>
        <sz val="8"/>
        <rFont val="Arial"/>
        <family val="2"/>
      </rPr>
      <t>and/or</t>
    </r>
    <r>
      <rPr>
        <sz val="9"/>
        <rFont val="Arial"/>
        <family val="2"/>
      </rPr>
      <t xml:space="preserve"> central bars-short </t>
    </r>
    <r>
      <rPr>
        <sz val="8"/>
        <rFont val="Arial"/>
        <family val="2"/>
      </rPr>
      <t>and/or</t>
    </r>
    <r>
      <rPr>
        <sz val="9"/>
        <rFont val="Arial"/>
        <family val="2"/>
      </rPr>
      <t xml:space="preserve"> discontinuous……….…</t>
    </r>
  </si>
  <si>
    <t>…………………...….NBS = High / Very High</t>
  </si>
  <si>
    <t>Extensive deposition (continuous, cross-channel)……………..……………...…….</t>
  </si>
  <si>
    <t>………………....NBS = Extreme</t>
  </si>
  <si>
    <t>Chute cutoffs, down-valley meander migration, converging flow……………………</t>
  </si>
  <si>
    <t>………………….….NBS = Extreme</t>
  </si>
  <si>
    <t>Level II</t>
  </si>
  <si>
    <r>
      <t>Radius of   Curvature      R</t>
    </r>
    <r>
      <rPr>
        <vertAlign val="subscript"/>
        <sz val="9"/>
        <rFont val="Arial"/>
        <family val="2"/>
      </rPr>
      <t>c</t>
    </r>
    <r>
      <rPr>
        <sz val="9"/>
        <rFont val="Arial"/>
        <family val="2"/>
      </rPr>
      <t xml:space="preserve"> (ft)</t>
    </r>
  </si>
  <si>
    <r>
      <t>Bankfull Width W</t>
    </r>
    <r>
      <rPr>
        <vertAlign val="subscript"/>
        <sz val="10"/>
        <rFont val="Arial"/>
        <family val="2"/>
      </rPr>
      <t xml:space="preserve">bkf </t>
    </r>
    <r>
      <rPr>
        <sz val="8"/>
        <rFont val="Arial"/>
        <family val="2"/>
      </rPr>
      <t>(ft)</t>
    </r>
  </si>
  <si>
    <r>
      <t>Ratio</t>
    </r>
    <r>
      <rPr>
        <sz val="9"/>
        <rFont val="Arial"/>
        <family val="2"/>
      </rPr>
      <t xml:space="preserve"> R</t>
    </r>
    <r>
      <rPr>
        <vertAlign val="subscript"/>
        <sz val="9"/>
        <rFont val="Arial"/>
        <family val="2"/>
      </rPr>
      <t>c</t>
    </r>
    <r>
      <rPr>
        <sz val="9"/>
        <rFont val="Arial"/>
        <family val="2"/>
      </rPr>
      <t xml:space="preserve"> / W</t>
    </r>
    <r>
      <rPr>
        <vertAlign val="subscript"/>
        <sz val="9"/>
        <rFont val="Arial"/>
        <family val="2"/>
      </rPr>
      <t>bkf</t>
    </r>
  </si>
  <si>
    <t>Near-Bank Stress (NBS)</t>
  </si>
  <si>
    <r>
      <t>Pool Slope S</t>
    </r>
    <r>
      <rPr>
        <vertAlign val="subscript"/>
        <sz val="9"/>
        <rFont val="Arial"/>
        <family val="2"/>
      </rPr>
      <t>p</t>
    </r>
  </si>
  <si>
    <t>Average Slope S</t>
  </si>
  <si>
    <r>
      <t xml:space="preserve">Ratio </t>
    </r>
    <r>
      <rPr>
        <sz val="9"/>
        <rFont val="Arial"/>
        <family val="2"/>
      </rPr>
      <t>S</t>
    </r>
    <r>
      <rPr>
        <vertAlign val="subscript"/>
        <sz val="9"/>
        <rFont val="Arial"/>
        <family val="2"/>
      </rPr>
      <t>p</t>
    </r>
    <r>
      <rPr>
        <sz val="9"/>
        <rFont val="Arial"/>
        <family val="2"/>
      </rPr>
      <t xml:space="preserve"> / S</t>
    </r>
  </si>
  <si>
    <t>Method</t>
  </si>
  <si>
    <t>Dominant</t>
  </si>
  <si>
    <t>Near-Bank Stress</t>
  </si>
  <si>
    <r>
      <t>Riffle Slope S</t>
    </r>
    <r>
      <rPr>
        <vertAlign val="subscript"/>
        <sz val="9"/>
        <rFont val="Arial"/>
        <family val="2"/>
      </rPr>
      <t>rif</t>
    </r>
  </si>
  <si>
    <r>
      <t>Ratio</t>
    </r>
    <r>
      <rPr>
        <sz val="9"/>
        <rFont val="Arial"/>
        <family val="2"/>
      </rPr>
      <t xml:space="preserve"> S</t>
    </r>
    <r>
      <rPr>
        <vertAlign val="subscript"/>
        <sz val="9"/>
        <rFont val="Arial"/>
        <family val="2"/>
      </rPr>
      <t>p</t>
    </r>
    <r>
      <rPr>
        <sz val="9"/>
        <rFont val="Arial"/>
        <family val="2"/>
      </rPr>
      <t xml:space="preserve"> / S</t>
    </r>
    <r>
      <rPr>
        <vertAlign val="subscript"/>
        <sz val="9"/>
        <rFont val="Arial"/>
        <family val="2"/>
      </rPr>
      <t>rif</t>
    </r>
  </si>
  <si>
    <t>Level III</t>
  </si>
  <si>
    <r>
      <t>Near-Bank Max Depth d</t>
    </r>
    <r>
      <rPr>
        <vertAlign val="subscript"/>
        <sz val="10"/>
        <rFont val="Arial"/>
        <family val="2"/>
      </rPr>
      <t>nb</t>
    </r>
    <r>
      <rPr>
        <sz val="9"/>
        <rFont val="Arial"/>
        <family val="2"/>
      </rPr>
      <t xml:space="preserve"> (ft)</t>
    </r>
  </si>
  <si>
    <r>
      <t>Mean Depth d</t>
    </r>
    <r>
      <rPr>
        <vertAlign val="subscript"/>
        <sz val="9"/>
        <rFont val="Arial"/>
        <family val="2"/>
      </rPr>
      <t>bkf</t>
    </r>
    <r>
      <rPr>
        <sz val="9"/>
        <rFont val="Arial"/>
        <family val="2"/>
      </rPr>
      <t xml:space="preserve"> (ft)</t>
    </r>
  </si>
  <si>
    <r>
      <t>Ratio</t>
    </r>
    <r>
      <rPr>
        <sz val="9"/>
        <rFont val="Arial"/>
        <family val="2"/>
      </rPr>
      <t xml:space="preserve"> d</t>
    </r>
    <r>
      <rPr>
        <vertAlign val="subscript"/>
        <sz val="10"/>
        <rFont val="Arial"/>
        <family val="2"/>
      </rPr>
      <t>nb</t>
    </r>
    <r>
      <rPr>
        <sz val="9"/>
        <rFont val="Arial"/>
        <family val="2"/>
      </rPr>
      <t xml:space="preserve"> / d</t>
    </r>
    <r>
      <rPr>
        <vertAlign val="subscript"/>
        <sz val="9"/>
        <rFont val="Arial"/>
        <family val="2"/>
      </rPr>
      <t>bkf</t>
    </r>
  </si>
  <si>
    <r>
      <t>Near-Bank Slope S</t>
    </r>
    <r>
      <rPr>
        <vertAlign val="subscript"/>
        <sz val="12"/>
        <rFont val="Arial"/>
        <family val="2"/>
      </rPr>
      <t>nb</t>
    </r>
  </si>
  <si>
    <r>
      <t>Near-Bank Shear Stress</t>
    </r>
    <r>
      <rPr>
        <sz val="11"/>
        <color theme="1"/>
        <rFont val="Calibri"/>
        <family val="2"/>
        <scheme val="minor"/>
      </rPr>
      <t xml:space="preserve"> </t>
    </r>
    <r>
      <rPr>
        <sz val="10"/>
        <rFont val="Symbol"/>
        <family val="1"/>
        <charset val="2"/>
      </rPr>
      <t>t</t>
    </r>
    <r>
      <rPr>
        <vertAlign val="subscript"/>
        <sz val="9"/>
        <rFont val="Arial"/>
        <family val="2"/>
      </rPr>
      <t>nb</t>
    </r>
    <r>
      <rPr>
        <sz val="9"/>
        <rFont val="Arial"/>
        <family val="2"/>
      </rPr>
      <t xml:space="preserve"> ( lb/ft</t>
    </r>
    <r>
      <rPr>
        <b/>
        <vertAlign val="superscript"/>
        <sz val="9"/>
        <rFont val="Arial"/>
        <family val="2"/>
      </rPr>
      <t>2</t>
    </r>
    <r>
      <rPr>
        <sz val="9"/>
        <rFont val="Arial"/>
        <family val="2"/>
      </rPr>
      <t xml:space="preserve"> )</t>
    </r>
  </si>
  <si>
    <r>
      <t>Bankfull Shear Stress</t>
    </r>
    <r>
      <rPr>
        <sz val="11"/>
        <color theme="1"/>
        <rFont val="Calibri"/>
        <family val="2"/>
        <scheme val="minor"/>
      </rPr>
      <t xml:space="preserve"> </t>
    </r>
    <r>
      <rPr>
        <sz val="10"/>
        <rFont val="Symbol"/>
        <family val="1"/>
        <charset val="2"/>
      </rPr>
      <t>t</t>
    </r>
    <r>
      <rPr>
        <vertAlign val="subscript"/>
        <sz val="9"/>
        <rFont val="Arial"/>
        <family val="2"/>
      </rPr>
      <t>bkf</t>
    </r>
    <r>
      <rPr>
        <sz val="9"/>
        <rFont val="Arial"/>
        <family val="2"/>
      </rPr>
      <t xml:space="preserve"> ( lb/ft</t>
    </r>
    <r>
      <rPr>
        <b/>
        <vertAlign val="superscript"/>
        <sz val="9"/>
        <rFont val="Arial"/>
        <family val="2"/>
      </rPr>
      <t>2</t>
    </r>
    <r>
      <rPr>
        <sz val="9"/>
        <rFont val="Arial"/>
        <family val="2"/>
      </rPr>
      <t xml:space="preserve"> )</t>
    </r>
  </si>
  <si>
    <r>
      <t xml:space="preserve">Ratio </t>
    </r>
    <r>
      <rPr>
        <sz val="10"/>
        <rFont val="Symbol"/>
        <family val="1"/>
        <charset val="2"/>
      </rPr>
      <t>t</t>
    </r>
    <r>
      <rPr>
        <vertAlign val="subscript"/>
        <sz val="9"/>
        <rFont val="Arial"/>
        <family val="2"/>
      </rPr>
      <t>nb</t>
    </r>
    <r>
      <rPr>
        <sz val="9"/>
        <rFont val="Arial"/>
        <family val="2"/>
      </rPr>
      <t xml:space="preserve"> /</t>
    </r>
    <r>
      <rPr>
        <sz val="10"/>
        <rFont val="Symbol"/>
        <family val="1"/>
        <charset val="2"/>
      </rPr>
      <t xml:space="preserve"> t</t>
    </r>
    <r>
      <rPr>
        <vertAlign val="subscript"/>
        <sz val="9"/>
        <rFont val="Arial"/>
        <family val="2"/>
      </rPr>
      <t>bkf</t>
    </r>
  </si>
  <si>
    <r>
      <t>Near-Bank Stress (NBS</t>
    </r>
    <r>
      <rPr>
        <b/>
        <sz val="9"/>
        <rFont val="Arial"/>
        <family val="2"/>
      </rPr>
      <t>)</t>
    </r>
  </si>
  <si>
    <t>Level IV</t>
  </si>
  <si>
    <t>Velocity Gradient ( ft / sec / ft )</t>
  </si>
  <si>
    <t>Converting Values to a Near-Bank Stress (NBS) Rating</t>
  </si>
  <si>
    <t>Near-Bank Stress (NBS) ratings</t>
  </si>
  <si>
    <t>Method number</t>
  </si>
  <si>
    <t xml:space="preserve"> N / A</t>
  </si>
  <si>
    <t>&gt; 3.00</t>
  </si>
  <si>
    <t>&lt; 0.20</t>
  </si>
  <si>
    <t>&lt; 0.40</t>
  </si>
  <si>
    <t>&lt; 1.00</t>
  </si>
  <si>
    <t>&lt; 0.80</t>
  </si>
  <si>
    <t>&lt; 0.50</t>
  </si>
  <si>
    <t>2.21 – 3.00</t>
  </si>
  <si>
    <t>0.20 – 0.40</t>
  </si>
  <si>
    <t>0.41 – 0.60</t>
  </si>
  <si>
    <t>1.00 – 1.50</t>
  </si>
  <si>
    <t>0.80 – 1.05</t>
  </si>
  <si>
    <t>0.50 – 1.00</t>
  </si>
  <si>
    <t>2.01 – 2.20</t>
  </si>
  <si>
    <t>0.61 – 0.80</t>
  </si>
  <si>
    <t>1.51 – 1.80</t>
  </si>
  <si>
    <t>1.06 – 1.14</t>
  </si>
  <si>
    <t>1.01 – 1.60</t>
  </si>
  <si>
    <t>See</t>
  </si>
  <si>
    <t>1.81 – 2.00</t>
  </si>
  <si>
    <t>0.81 – 1.00</t>
  </si>
  <si>
    <t>1.81 – 2.50</t>
  </si>
  <si>
    <t>1.15 – 1.19</t>
  </si>
  <si>
    <t>1.61 – 2.00</t>
  </si>
  <si>
    <t>1.50 – 1.80</t>
  </si>
  <si>
    <t>1.01 – 1.20</t>
  </si>
  <si>
    <t>2.51 – 3.00</t>
  </si>
  <si>
    <t>1.20 – 1.60</t>
  </si>
  <si>
    <t>2.01 – 2.40</t>
  </si>
  <si>
    <t>Above</t>
  </si>
  <si>
    <t>&lt; 1.50</t>
  </si>
  <si>
    <t>&gt; 1.00</t>
  </si>
  <si>
    <t>&gt; 1.20</t>
  </si>
  <si>
    <t>&gt; 1.60</t>
  </si>
  <si>
    <t>&gt; 2.40</t>
  </si>
  <si>
    <t>Overall Near-Bank Stress (NBS) rating</t>
  </si>
  <si>
    <t>Only enter data in green highlighted cells. All others have equations</t>
  </si>
  <si>
    <t xml:space="preserve">Only enter data in the green cells. All other cells are either linked to other worksheets or have equations. </t>
  </si>
  <si>
    <t xml:space="preserve">Non-highlighted rates from USFWS Bank Erosion Rate Curve 
Yellow Highlighted rates from Rosgen Colorado Bank Erosion Rate                   Blue Highlighted rates are interpolated from Rosgen Colorado Bank Erosion Rate </t>
  </si>
  <si>
    <t>Estimated TN (lbs/yr) TMDL Reduction</t>
  </si>
  <si>
    <t>Estimated TSS (tons/yr) TMDL Reduction</t>
  </si>
  <si>
    <t>Estimated   TP (lbs/yr) TMDL Reduction</t>
  </si>
  <si>
    <t>Default and Adjustable Values used in the Credit Reduction Calculations</t>
  </si>
  <si>
    <t>Bulk Density</t>
  </si>
  <si>
    <t>TN Concentration</t>
  </si>
  <si>
    <t>TP Concentration</t>
  </si>
  <si>
    <t>Sediment Delivery Ratio</t>
  </si>
  <si>
    <t>Restoration Efficiency</t>
  </si>
  <si>
    <r>
      <t>lb/ft</t>
    </r>
    <r>
      <rPr>
        <vertAlign val="superscript"/>
        <sz val="12"/>
        <color theme="1"/>
        <rFont val="Times New Roman"/>
        <family val="1"/>
      </rPr>
      <t>3</t>
    </r>
  </si>
  <si>
    <t>lb/ton sediment</t>
  </si>
  <si>
    <t>%</t>
  </si>
  <si>
    <t>Units</t>
  </si>
  <si>
    <t>Default Value</t>
  </si>
  <si>
    <t>Adjusted Value</t>
  </si>
  <si>
    <t>Change the Adjusted Value column if you wish to use values different from the defaults.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</si>
</sst>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0.00000"/>
    <numFmt numFmtId="167" formatCode="0_);\(0\)"/>
  </numFmts>
  <fonts count="40" x14ac:knownFonts="1">
    <font>
      <sz val="11"/>
      <color theme="1"/>
      <name val="Calibri"/>
      <family val="2"/>
      <scheme val="minor"/>
    </font>
    <font>
      <sz val="12"/>
      <color theme="1"/>
      <name val="Times New Roman"/>
      <family val="1"/>
    </font>
    <font>
      <b/>
      <sz val="12"/>
      <color theme="1"/>
      <name val="Times New Roman"/>
      <family val="1"/>
    </font>
    <font>
      <b/>
      <sz val="10"/>
      <color theme="1"/>
      <name val="Times New Roman"/>
      <family val="1"/>
    </font>
    <font>
      <b/>
      <vertAlign val="superscript"/>
      <sz val="10"/>
      <color theme="1"/>
      <name val="Times New Roman"/>
      <family val="1"/>
    </font>
    <font>
      <sz val="10"/>
      <color theme="1"/>
      <name val="Times New Roman"/>
      <family val="1"/>
    </font>
    <font>
      <b/>
      <sz val="16"/>
      <color theme="1"/>
      <name val="Times New Roman"/>
      <family val="1"/>
    </font>
    <font>
      <sz val="10"/>
      <name val="Arial"/>
      <family val="2"/>
    </font>
    <font>
      <b/>
      <sz val="12"/>
      <name val="Times New Roman"/>
      <family val="1"/>
    </font>
    <font>
      <sz val="8"/>
      <name val="Times New Roman"/>
      <family val="1"/>
    </font>
    <font>
      <b/>
      <sz val="8"/>
      <name val="Times New Roman"/>
      <family val="1"/>
    </font>
    <font>
      <sz val="8"/>
      <name val="Arial"/>
      <family val="2"/>
    </font>
    <font>
      <sz val="10"/>
      <name val="Times New Roman"/>
      <family val="1"/>
    </font>
    <font>
      <vertAlign val="superscript"/>
      <sz val="8"/>
      <name val="Times New Roman"/>
      <family val="1"/>
    </font>
    <font>
      <b/>
      <sz val="10"/>
      <name val="Times New Roman"/>
      <family val="1"/>
    </font>
    <font>
      <sz val="16"/>
      <color indexed="10"/>
      <name val="Times New Roman"/>
      <family val="1"/>
    </font>
    <font>
      <sz val="8"/>
      <color indexed="81"/>
      <name val="Tahoma"/>
      <family val="2"/>
    </font>
    <font>
      <b/>
      <sz val="8"/>
      <color indexed="81"/>
      <name val="Tahoma"/>
      <family val="2"/>
    </font>
    <font>
      <sz val="10"/>
      <name val="Arial"/>
      <family val="2"/>
    </font>
    <font>
      <b/>
      <sz val="12"/>
      <name val="Arial"/>
      <family val="2"/>
    </font>
    <font>
      <b/>
      <sz val="10"/>
      <name val="Arial"/>
      <family val="2"/>
    </font>
    <font>
      <b/>
      <sz val="11"/>
      <name val="Arial"/>
      <family val="2"/>
    </font>
    <font>
      <b/>
      <sz val="8"/>
      <name val="Arial"/>
      <family val="2"/>
    </font>
    <font>
      <sz val="9"/>
      <name val="Arial"/>
      <family val="2"/>
    </font>
    <font>
      <b/>
      <sz val="8"/>
      <name val="Arial Narrow"/>
      <family val="2"/>
    </font>
    <font>
      <vertAlign val="subscript"/>
      <sz val="8"/>
      <name val="Arial"/>
      <family val="2"/>
    </font>
    <font>
      <vertAlign val="subscript"/>
      <sz val="10"/>
      <name val="Arial"/>
      <family val="2"/>
    </font>
    <font>
      <sz val="10"/>
      <name val="Symbol"/>
      <family val="1"/>
      <charset val="2"/>
    </font>
    <font>
      <vertAlign val="subscript"/>
      <sz val="9"/>
      <name val="Arial"/>
      <family val="2"/>
    </font>
    <font>
      <i/>
      <sz val="9"/>
      <name val="Arial"/>
      <family val="2"/>
    </font>
    <font>
      <vertAlign val="subscript"/>
      <sz val="12"/>
      <name val="Arial"/>
      <family val="2"/>
    </font>
    <font>
      <b/>
      <vertAlign val="superscript"/>
      <sz val="9"/>
      <name val="Arial"/>
      <family val="2"/>
    </font>
    <font>
      <b/>
      <sz val="9"/>
      <name val="Arial"/>
      <family val="2"/>
    </font>
    <font>
      <sz val="7"/>
      <name val="Arial"/>
      <family val="2"/>
    </font>
    <font>
      <sz val="16"/>
      <color theme="1"/>
      <name val="Times New Roman"/>
      <family val="1"/>
    </font>
    <font>
      <sz val="24"/>
      <color theme="1"/>
      <name val="Times New Roman"/>
      <family val="1"/>
    </font>
    <font>
      <sz val="24"/>
      <name val="Times New Roman"/>
      <family val="1"/>
    </font>
    <font>
      <sz val="14"/>
      <name val="Arial"/>
      <family val="2"/>
    </font>
    <font>
      <vertAlign val="superscript"/>
      <sz val="12"/>
      <color theme="1"/>
      <name val="Times New Roman"/>
      <family val="1"/>
    </font>
    <font>
      <b/>
      <sz val="12"/>
      <color rgb="FFFF0000"/>
      <name val="Times New Roman"/>
      <family val="1"/>
    </font>
  </fonts>
  <fills count="1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FF4F4F"/>
        <bgColor indexed="64"/>
      </patternFill>
    </fill>
    <fill>
      <patternFill patternType="solid">
        <fgColor rgb="FF00B0F0"/>
        <bgColor indexed="64"/>
      </patternFill>
    </fill>
    <fill>
      <patternFill patternType="solid">
        <fgColor theme="0" tint="-0.14999847407452621"/>
        <bgColor indexed="64"/>
      </patternFill>
    </fill>
  </fills>
  <borders count="18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ck">
        <color auto="1"/>
      </top>
      <bottom style="medium">
        <color auto="1"/>
      </bottom>
      <diagonal/>
    </border>
    <border>
      <left style="thin">
        <color auto="1"/>
      </left>
      <right style="thick">
        <color auto="1"/>
      </right>
      <top style="thick">
        <color auto="1"/>
      </top>
      <bottom style="medium">
        <color auto="1"/>
      </bottom>
      <diagonal/>
    </border>
    <border>
      <left style="thick">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ck">
        <color auto="1"/>
      </left>
      <right style="thin">
        <color auto="1"/>
      </right>
      <top style="thick">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diagonal/>
    </border>
    <border>
      <left style="thick">
        <color auto="1"/>
      </left>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style="thick">
        <color auto="1"/>
      </top>
      <bottom style="thick">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ck">
        <color auto="1"/>
      </right>
      <top style="thick">
        <color auto="1"/>
      </top>
      <bottom style="thick">
        <color auto="1"/>
      </bottom>
      <diagonal/>
    </border>
    <border>
      <left style="medium">
        <color auto="1"/>
      </left>
      <right/>
      <top style="thick">
        <color auto="1"/>
      </top>
      <bottom style="thick">
        <color auto="1"/>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55"/>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64"/>
      </right>
      <top style="thin">
        <color indexed="55"/>
      </top>
      <bottom style="thin">
        <color indexed="55"/>
      </bottom>
      <diagonal/>
    </border>
    <border>
      <left style="thin">
        <color indexed="55"/>
      </left>
      <right style="thin">
        <color indexed="55"/>
      </right>
      <top style="thin">
        <color indexed="55"/>
      </top>
      <bottom style="double">
        <color indexed="64"/>
      </bottom>
      <diagonal/>
    </border>
    <border>
      <left style="thin">
        <color indexed="55"/>
      </left>
      <right/>
      <top style="thin">
        <color indexed="55"/>
      </top>
      <bottom style="double">
        <color indexed="64"/>
      </bottom>
      <diagonal/>
    </border>
    <border>
      <left/>
      <right style="thin">
        <color indexed="64"/>
      </right>
      <top style="thin">
        <color indexed="55"/>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double">
        <color indexed="64"/>
      </bottom>
      <diagonal/>
    </border>
    <border>
      <left style="double">
        <color indexed="64"/>
      </left>
      <right/>
      <top/>
      <bottom/>
      <diagonal/>
    </border>
    <border>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diagonal/>
    </border>
    <border>
      <left style="thin">
        <color indexed="64"/>
      </left>
      <right style="thin">
        <color indexed="22"/>
      </right>
      <top/>
      <bottom/>
      <diagonal/>
    </border>
    <border>
      <left style="thin">
        <color indexed="64"/>
      </left>
      <right style="thin">
        <color indexed="22"/>
      </right>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64"/>
      </top>
      <bottom style="thin">
        <color indexed="55"/>
      </bottom>
      <diagonal/>
    </border>
    <border>
      <left/>
      <right style="thin">
        <color indexed="64"/>
      </right>
      <top style="thin">
        <color indexed="64"/>
      </top>
      <bottom style="thin">
        <color indexed="55"/>
      </bottom>
      <diagonal/>
    </border>
    <border>
      <left style="thin">
        <color indexed="64"/>
      </left>
      <right/>
      <top style="thin">
        <color indexed="64"/>
      </top>
      <bottom style="thin">
        <color indexed="55"/>
      </bottom>
      <diagonal/>
    </border>
    <border>
      <left/>
      <right/>
      <top style="thin">
        <color indexed="64"/>
      </top>
      <bottom style="thin">
        <color indexed="55"/>
      </bottom>
      <diagonal/>
    </border>
    <border>
      <left/>
      <right style="thin">
        <color indexed="55"/>
      </right>
      <top style="thin">
        <color indexed="64"/>
      </top>
      <bottom style="thin">
        <color indexed="55"/>
      </bottom>
      <diagonal/>
    </border>
    <border>
      <left/>
      <right/>
      <top style="double">
        <color indexed="64"/>
      </top>
      <bottom/>
      <diagonal/>
    </border>
    <border>
      <left style="thin">
        <color auto="1"/>
      </left>
      <right style="thin">
        <color indexed="64"/>
      </right>
      <top/>
      <bottom/>
      <diagonal/>
    </border>
    <border>
      <left style="thin">
        <color indexed="64"/>
      </left>
      <right/>
      <top style="thin">
        <color indexed="55"/>
      </top>
      <bottom style="double">
        <color indexed="64"/>
      </bottom>
      <diagonal/>
    </border>
    <border>
      <left/>
      <right/>
      <top style="thin">
        <color indexed="55"/>
      </top>
      <bottom style="double">
        <color indexed="64"/>
      </bottom>
      <diagonal/>
    </border>
    <border>
      <left/>
      <right style="thin">
        <color indexed="55"/>
      </right>
      <top style="thin">
        <color indexed="55"/>
      </top>
      <bottom style="double">
        <color indexed="64"/>
      </bottom>
      <diagonal/>
    </border>
    <border>
      <left style="thin">
        <color auto="1"/>
      </left>
      <right style="thin">
        <color indexed="64"/>
      </right>
      <top style="thin">
        <color auto="1"/>
      </top>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auto="1"/>
      </left>
      <right style="thin">
        <color auto="1"/>
      </right>
      <top/>
      <bottom/>
      <diagonal/>
    </border>
    <border>
      <left style="thin">
        <color auto="1"/>
      </left>
      <right style="thick">
        <color auto="1"/>
      </right>
      <top style="medium">
        <color auto="1"/>
      </top>
      <bottom/>
      <diagonal/>
    </border>
    <border>
      <left style="thin">
        <color auto="1"/>
      </left>
      <right style="thick">
        <color auto="1"/>
      </right>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ck">
        <color auto="1"/>
      </top>
      <bottom/>
      <diagonal/>
    </border>
    <border>
      <left style="thin">
        <color auto="1"/>
      </left>
      <right style="thin">
        <color auto="1"/>
      </right>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6">
    <xf numFmtId="0" fontId="0" fillId="0" borderId="0"/>
    <xf numFmtId="0" fontId="7" fillId="0" borderId="0"/>
    <xf numFmtId="9" fontId="7" fillId="0" borderId="0" applyFont="0" applyFill="0" applyBorder="0" applyAlignment="0" applyProtection="0"/>
    <xf numFmtId="0" fontId="7" fillId="0" borderId="0"/>
    <xf numFmtId="0" fontId="18" fillId="0" borderId="0"/>
    <xf numFmtId="9" fontId="18" fillId="0" borderId="0" applyFont="0" applyFill="0" applyBorder="0" applyAlignment="0" applyProtection="0"/>
  </cellStyleXfs>
  <cellXfs count="644">
    <xf numFmtId="0" fontId="0" fillId="0" borderId="0" xfId="0"/>
    <xf numFmtId="0" fontId="1" fillId="0" borderId="0" xfId="0" applyFont="1"/>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164" fontId="1" fillId="0" borderId="6" xfId="0" applyNumberFormat="1" applyFont="1" applyBorder="1" applyAlignment="1">
      <alignment horizontal="right"/>
    </xf>
    <xf numFmtId="164" fontId="1" fillId="2" borderId="6" xfId="0" applyNumberFormat="1" applyFont="1" applyFill="1" applyBorder="1" applyAlignment="1">
      <alignment horizontal="right"/>
    </xf>
    <xf numFmtId="0" fontId="1" fillId="0" borderId="7" xfId="0" applyFont="1" applyBorder="1"/>
    <xf numFmtId="0" fontId="1" fillId="0" borderId="8" xfId="0" applyFont="1" applyBorder="1"/>
    <xf numFmtId="164" fontId="1" fillId="0" borderId="9" xfId="0" applyNumberFormat="1" applyFont="1" applyBorder="1" applyAlignment="1">
      <alignment horizontal="right"/>
    </xf>
    <xf numFmtId="0" fontId="1" fillId="0" borderId="0" xfId="0" applyFont="1" applyBorder="1"/>
    <xf numFmtId="164" fontId="1" fillId="0" borderId="0" xfId="0" applyNumberFormat="1" applyFont="1" applyBorder="1" applyAlignment="1">
      <alignment horizontal="right"/>
    </xf>
    <xf numFmtId="0" fontId="8" fillId="0" borderId="0" xfId="1" applyFont="1" applyFill="1" applyAlignment="1">
      <alignment horizontal="left" vertical="center"/>
    </xf>
    <xf numFmtId="0" fontId="8" fillId="0" borderId="0" xfId="1" applyFont="1" applyAlignment="1">
      <alignment horizontal="center" vertical="center"/>
    </xf>
    <xf numFmtId="0" fontId="8" fillId="0" borderId="0" xfId="1" applyFont="1" applyFill="1" applyAlignment="1">
      <alignment horizontal="center" vertical="center"/>
    </xf>
    <xf numFmtId="0" fontId="8" fillId="0" borderId="0" xfId="1" applyFont="1" applyBorder="1" applyAlignment="1">
      <alignment horizontal="center" vertical="center"/>
    </xf>
    <xf numFmtId="0" fontId="9" fillId="0" borderId="0" xfId="1" applyFont="1" applyAlignment="1">
      <alignment horizontal="center" vertical="center"/>
    </xf>
    <xf numFmtId="0" fontId="9" fillId="0" borderId="0" xfId="1" applyFont="1" applyFill="1" applyAlignment="1">
      <alignment horizontal="center" vertical="center"/>
    </xf>
    <xf numFmtId="0" fontId="9" fillId="0" borderId="0" xfId="1" applyFont="1" applyBorder="1" applyAlignment="1">
      <alignment horizontal="center" vertical="center"/>
    </xf>
    <xf numFmtId="0" fontId="9" fillId="0" borderId="0" xfId="1" applyFont="1" applyBorder="1" applyAlignment="1">
      <alignment horizontal="center" vertical="center" wrapText="1"/>
    </xf>
    <xf numFmtId="0" fontId="9" fillId="0" borderId="0" xfId="1" applyFont="1" applyAlignment="1">
      <alignment horizontal="center" vertical="center" wrapText="1"/>
    </xf>
    <xf numFmtId="0" fontId="9" fillId="0" borderId="0" xfId="1" applyFont="1" applyFill="1" applyBorder="1" applyAlignment="1">
      <alignment horizontal="center" vertical="center"/>
    </xf>
    <xf numFmtId="40" fontId="12" fillId="0" borderId="0" xfId="1" applyNumberFormat="1" applyFont="1" applyFill="1" applyBorder="1" applyAlignment="1">
      <alignment horizontal="center" vertical="center"/>
    </xf>
    <xf numFmtId="0" fontId="10" fillId="0" borderId="0" xfId="1" applyFont="1" applyAlignment="1">
      <alignment horizontal="center" vertical="center"/>
    </xf>
    <xf numFmtId="40" fontId="10" fillId="4" borderId="46" xfId="1" applyNumberFormat="1" applyFont="1" applyFill="1" applyBorder="1" applyAlignment="1">
      <alignment horizontal="left" vertical="center"/>
    </xf>
    <xf numFmtId="40" fontId="10" fillId="4" borderId="47" xfId="1" applyNumberFormat="1" applyFont="1" applyFill="1" applyBorder="1" applyAlignment="1">
      <alignment horizontal="left" vertical="center"/>
    </xf>
    <xf numFmtId="40" fontId="10" fillId="4" borderId="48" xfId="1" applyNumberFormat="1" applyFont="1" applyFill="1" applyBorder="1" applyAlignment="1">
      <alignment horizontal="left" vertical="center"/>
    </xf>
    <xf numFmtId="40" fontId="10" fillId="0" borderId="0" xfId="1" applyNumberFormat="1" applyFont="1" applyFill="1" applyBorder="1" applyAlignment="1">
      <alignment horizontal="left" vertical="center"/>
    </xf>
    <xf numFmtId="0" fontId="10" fillId="4" borderId="49" xfId="1" applyFont="1" applyFill="1" applyBorder="1" applyAlignment="1">
      <alignment horizontal="center" vertical="center" textRotation="90"/>
    </xf>
    <xf numFmtId="0" fontId="10" fillId="4" borderId="0" xfId="1" applyFont="1" applyFill="1" applyBorder="1" applyAlignment="1">
      <alignment horizontal="center" vertical="center" textRotation="90"/>
    </xf>
    <xf numFmtId="0" fontId="9" fillId="4" borderId="0" xfId="1" applyFont="1" applyFill="1" applyBorder="1" applyAlignment="1">
      <alignment horizontal="center" vertical="center"/>
    </xf>
    <xf numFmtId="0" fontId="9" fillId="4" borderId="63" xfId="1" applyFont="1" applyFill="1" applyBorder="1" applyAlignment="1">
      <alignment horizontal="center" vertical="center"/>
    </xf>
    <xf numFmtId="0" fontId="7" fillId="0" borderId="0" xfId="1" applyFill="1" applyBorder="1" applyAlignment="1">
      <alignment horizontal="center" vertical="center"/>
    </xf>
    <xf numFmtId="0" fontId="9" fillId="4" borderId="46" xfId="1" applyFont="1" applyFill="1" applyBorder="1" applyAlignment="1">
      <alignment horizontal="center" vertical="center"/>
    </xf>
    <xf numFmtId="0" fontId="9" fillId="4" borderId="47" xfId="1" applyFont="1" applyFill="1" applyBorder="1" applyAlignment="1">
      <alignment horizontal="center" vertical="center"/>
    </xf>
    <xf numFmtId="0" fontId="9" fillId="4" borderId="65" xfId="1" applyFont="1" applyFill="1" applyBorder="1" applyAlignment="1">
      <alignment horizontal="center" vertical="center"/>
    </xf>
    <xf numFmtId="0" fontId="7" fillId="0" borderId="0" xfId="1" applyFill="1" applyBorder="1" applyAlignment="1">
      <alignment horizontal="center"/>
    </xf>
    <xf numFmtId="40" fontId="10" fillId="4" borderId="34" xfId="1" applyNumberFormat="1" applyFont="1" applyFill="1" applyBorder="1" applyAlignment="1">
      <alignment horizontal="left" vertical="center"/>
    </xf>
    <xf numFmtId="40" fontId="10" fillId="4" borderId="35" xfId="1" applyNumberFormat="1" applyFont="1" applyFill="1" applyBorder="1" applyAlignment="1">
      <alignment horizontal="left" vertical="center"/>
    </xf>
    <xf numFmtId="40" fontId="10" fillId="4" borderId="35" xfId="1" applyNumberFormat="1" applyFont="1" applyFill="1" applyBorder="1" applyAlignment="1">
      <alignment vertical="center"/>
    </xf>
    <xf numFmtId="40" fontId="10" fillId="4" borderId="36" xfId="1" applyNumberFormat="1" applyFont="1" applyFill="1" applyBorder="1" applyAlignment="1">
      <alignment vertical="center"/>
    </xf>
    <xf numFmtId="40" fontId="10" fillId="0" borderId="0" xfId="1" applyNumberFormat="1" applyFont="1" applyFill="1" applyBorder="1" applyAlignment="1">
      <alignment vertical="center"/>
    </xf>
    <xf numFmtId="40" fontId="9" fillId="4" borderId="52" xfId="1" applyNumberFormat="1" applyFont="1" applyFill="1" applyBorder="1" applyAlignment="1">
      <alignment horizontal="center" vertical="center"/>
    </xf>
    <xf numFmtId="40" fontId="9" fillId="4" borderId="41" xfId="1" applyNumberFormat="1" applyFont="1" applyFill="1" applyBorder="1" applyAlignment="1">
      <alignment horizontal="center" vertical="center"/>
    </xf>
    <xf numFmtId="40" fontId="12" fillId="4" borderId="51" xfId="1" applyNumberFormat="1" applyFont="1" applyFill="1" applyBorder="1" applyAlignment="1">
      <alignment horizontal="center" vertical="center"/>
    </xf>
    <xf numFmtId="40" fontId="9" fillId="4" borderId="57" xfId="1" applyNumberFormat="1" applyFont="1" applyFill="1" applyBorder="1" applyAlignment="1">
      <alignment horizontal="center" vertical="center"/>
    </xf>
    <xf numFmtId="40" fontId="9" fillId="4" borderId="54" xfId="1" applyNumberFormat="1" applyFont="1" applyFill="1" applyBorder="1" applyAlignment="1">
      <alignment horizontal="center" vertical="center"/>
    </xf>
    <xf numFmtId="40" fontId="12" fillId="4" borderId="56" xfId="1" applyNumberFormat="1" applyFont="1" applyFill="1" applyBorder="1" applyAlignment="1">
      <alignment horizontal="center" vertical="center"/>
    </xf>
    <xf numFmtId="40" fontId="9" fillId="4" borderId="76" xfId="1" applyNumberFormat="1" applyFont="1" applyFill="1" applyBorder="1" applyAlignment="1">
      <alignment horizontal="center" vertical="center"/>
    </xf>
    <xf numFmtId="40" fontId="9" fillId="4" borderId="44" xfId="1" applyNumberFormat="1" applyFont="1" applyFill="1" applyBorder="1" applyAlignment="1">
      <alignment horizontal="center" vertical="center"/>
    </xf>
    <xf numFmtId="40" fontId="12" fillId="4" borderId="44" xfId="1" applyNumberFormat="1" applyFont="1" applyFill="1" applyBorder="1" applyAlignment="1">
      <alignment horizontal="center" vertical="center"/>
    </xf>
    <xf numFmtId="40" fontId="12" fillId="4" borderId="75" xfId="1" applyNumberFormat="1" applyFont="1" applyFill="1" applyBorder="1" applyAlignment="1">
      <alignment horizontal="center" vertical="center"/>
    </xf>
    <xf numFmtId="40" fontId="12" fillId="4" borderId="66" xfId="1" applyNumberFormat="1" applyFont="1" applyFill="1" applyBorder="1" applyAlignment="1">
      <alignment horizontal="center" vertical="center"/>
    </xf>
    <xf numFmtId="40" fontId="12" fillId="4" borderId="47" xfId="1" applyNumberFormat="1" applyFont="1" applyFill="1" applyBorder="1" applyAlignment="1">
      <alignment horizontal="center" vertical="center"/>
    </xf>
    <xf numFmtId="40" fontId="12" fillId="4" borderId="65" xfId="1" applyNumberFormat="1" applyFont="1" applyFill="1" applyBorder="1" applyAlignment="1">
      <alignment horizontal="center" vertical="center"/>
    </xf>
    <xf numFmtId="40" fontId="9" fillId="4" borderId="35" xfId="1" applyNumberFormat="1" applyFont="1" applyFill="1" applyBorder="1" applyAlignment="1">
      <alignment vertical="center"/>
    </xf>
    <xf numFmtId="40" fontId="9" fillId="4" borderId="83" xfId="1" applyNumberFormat="1" applyFont="1" applyFill="1" applyBorder="1" applyAlignment="1">
      <alignment vertical="center"/>
    </xf>
    <xf numFmtId="40" fontId="10" fillId="4" borderId="53" xfId="1" applyNumberFormat="1" applyFont="1" applyFill="1" applyBorder="1" applyAlignment="1">
      <alignment horizontal="left" vertical="center"/>
    </xf>
    <xf numFmtId="40" fontId="10" fillId="4" borderId="54" xfId="1" applyNumberFormat="1" applyFont="1" applyFill="1" applyBorder="1" applyAlignment="1">
      <alignment horizontal="left" vertical="center"/>
    </xf>
    <xf numFmtId="40" fontId="12" fillId="4" borderId="54" xfId="1" applyNumberFormat="1" applyFont="1" applyFill="1" applyBorder="1" applyAlignment="1">
      <alignment vertical="center"/>
    </xf>
    <xf numFmtId="40" fontId="12" fillId="4" borderId="56" xfId="1" applyNumberFormat="1" applyFont="1" applyFill="1" applyBorder="1" applyAlignment="1">
      <alignment vertical="center"/>
    </xf>
    <xf numFmtId="40" fontId="10" fillId="4" borderId="43" xfId="1" applyNumberFormat="1" applyFont="1" applyFill="1" applyBorder="1" applyAlignment="1">
      <alignment horizontal="left" vertical="center"/>
    </xf>
    <xf numFmtId="40" fontId="10" fillId="4" borderId="44" xfId="1" applyNumberFormat="1" applyFont="1" applyFill="1" applyBorder="1" applyAlignment="1">
      <alignment horizontal="left" vertical="center"/>
    </xf>
    <xf numFmtId="40" fontId="12" fillId="4" borderId="44" xfId="1" applyNumberFormat="1" applyFont="1" applyFill="1" applyBorder="1" applyAlignment="1">
      <alignment vertical="center"/>
    </xf>
    <xf numFmtId="40" fontId="12" fillId="4" borderId="75" xfId="1" applyNumberFormat="1" applyFont="1" applyFill="1" applyBorder="1" applyAlignment="1">
      <alignment vertical="center"/>
    </xf>
    <xf numFmtId="40" fontId="14" fillId="0" borderId="0" xfId="1" applyNumberFormat="1" applyFont="1" applyFill="1" applyBorder="1" applyAlignment="1">
      <alignment horizontal="center" vertical="center"/>
    </xf>
    <xf numFmtId="0" fontId="9" fillId="0" borderId="0" xfId="1" applyFont="1" applyFill="1" applyBorder="1" applyAlignment="1">
      <alignment vertical="center"/>
    </xf>
    <xf numFmtId="40" fontId="9" fillId="0" borderId="0" xfId="1" applyNumberFormat="1" applyFont="1" applyFill="1" applyBorder="1" applyAlignment="1">
      <alignment horizontal="center" vertical="center"/>
    </xf>
    <xf numFmtId="0" fontId="7" fillId="0" borderId="0" xfId="1" applyBorder="1" applyAlignment="1">
      <alignment horizontal="center" vertical="center"/>
    </xf>
    <xf numFmtId="0" fontId="9" fillId="0" borderId="49" xfId="1" applyFont="1" applyBorder="1" applyAlignment="1">
      <alignment horizontal="center" vertical="center"/>
    </xf>
    <xf numFmtId="0" fontId="12" fillId="0" borderId="0" xfId="1" applyFont="1" applyBorder="1" applyAlignment="1">
      <alignment horizontal="center" vertical="center"/>
    </xf>
    <xf numFmtId="0" fontId="7" fillId="0" borderId="0" xfId="1" applyBorder="1" applyAlignment="1">
      <alignment vertical="center"/>
    </xf>
    <xf numFmtId="0" fontId="9" fillId="0" borderId="0" xfId="1" applyFont="1" applyBorder="1" applyAlignment="1">
      <alignment horizontal="left" vertical="center"/>
    </xf>
    <xf numFmtId="0" fontId="1" fillId="0" borderId="0" xfId="0" applyFont="1" applyProtection="1"/>
    <xf numFmtId="165" fontId="6" fillId="3" borderId="31" xfId="0" applyNumberFormat="1" applyFont="1" applyFill="1" applyBorder="1" applyAlignment="1" applyProtection="1">
      <alignment vertical="center" wrapText="1"/>
    </xf>
    <xf numFmtId="0" fontId="6" fillId="3" borderId="31"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1" fillId="0" borderId="13" xfId="0" applyFont="1" applyBorder="1" applyProtection="1"/>
    <xf numFmtId="2" fontId="1" fillId="0" borderId="0" xfId="0" applyNumberFormat="1" applyFont="1" applyProtection="1"/>
    <xf numFmtId="0" fontId="1" fillId="0" borderId="14" xfId="0" applyFont="1" applyBorder="1" applyProtection="1"/>
    <xf numFmtId="0" fontId="7" fillId="0" borderId="0" xfId="1"/>
    <xf numFmtId="0" fontId="7" fillId="0" borderId="52" xfId="1" applyFont="1" applyBorder="1" applyAlignment="1"/>
    <xf numFmtId="0" fontId="7" fillId="0" borderId="41" xfId="1" applyFont="1" applyBorder="1" applyAlignment="1">
      <alignment horizontal="right"/>
    </xf>
    <xf numFmtId="0" fontId="7" fillId="0" borderId="52" xfId="1" applyFont="1" applyBorder="1" applyAlignment="1">
      <alignment horizontal="left"/>
    </xf>
    <xf numFmtId="0" fontId="21" fillId="0" borderId="41" xfId="1" applyFont="1" applyBorder="1" applyAlignment="1"/>
    <xf numFmtId="0" fontId="7" fillId="0" borderId="41" xfId="1" applyFont="1" applyBorder="1" applyAlignment="1">
      <alignment horizontal="left"/>
    </xf>
    <xf numFmtId="0" fontId="7" fillId="0" borderId="102" xfId="1" applyFont="1" applyBorder="1" applyAlignment="1"/>
    <xf numFmtId="0" fontId="7" fillId="0" borderId="103" xfId="1" applyFont="1" applyBorder="1" applyAlignment="1"/>
    <xf numFmtId="0" fontId="7" fillId="0" borderId="103" xfId="1" applyFont="1" applyBorder="1" applyAlignment="1">
      <alignment horizontal="right"/>
    </xf>
    <xf numFmtId="49" fontId="21" fillId="0" borderId="104" xfId="1" applyNumberFormat="1" applyFont="1" applyBorder="1" applyAlignment="1" applyProtection="1">
      <alignment horizontal="left"/>
      <protection locked="0"/>
    </xf>
    <xf numFmtId="0" fontId="23" fillId="0" borderId="111" xfId="1" applyFont="1" applyBorder="1" applyAlignment="1">
      <alignment horizontal="center"/>
    </xf>
    <xf numFmtId="0" fontId="24" fillId="0" borderId="0" xfId="1" applyFont="1" applyBorder="1" applyAlignment="1">
      <alignment horizontal="left"/>
    </xf>
    <xf numFmtId="0" fontId="11" fillId="0" borderId="0" xfId="1" applyFont="1" applyBorder="1" applyAlignment="1">
      <alignment horizontal="left"/>
    </xf>
    <xf numFmtId="0" fontId="23" fillId="0" borderId="112" xfId="1" applyFont="1" applyBorder="1" applyAlignment="1">
      <alignment horizontal="center"/>
    </xf>
    <xf numFmtId="0" fontId="23" fillId="0" borderId="115" xfId="1" applyFont="1" applyBorder="1" applyAlignment="1">
      <alignment horizontal="center"/>
    </xf>
    <xf numFmtId="0" fontId="7" fillId="0" borderId="0" xfId="1" applyFont="1" applyBorder="1" applyAlignment="1">
      <alignment horizontal="left"/>
    </xf>
    <xf numFmtId="0" fontId="7" fillId="0" borderId="63" xfId="1" applyFont="1" applyBorder="1" applyAlignment="1">
      <alignment horizontal="left"/>
    </xf>
    <xf numFmtId="0" fontId="20" fillId="0" borderId="126" xfId="1" applyFont="1" applyBorder="1" applyAlignment="1">
      <alignment horizontal="center" vertical="center"/>
    </xf>
    <xf numFmtId="0" fontId="7" fillId="0" borderId="0" xfId="1" applyFont="1" applyBorder="1"/>
    <xf numFmtId="0" fontId="23" fillId="0" borderId="64" xfId="1" applyFont="1" applyBorder="1" applyAlignment="1">
      <alignment horizontal="left"/>
    </xf>
    <xf numFmtId="0" fontId="23" fillId="0" borderId="130" xfId="1" applyFont="1" applyBorder="1" applyAlignment="1">
      <alignment horizontal="left"/>
    </xf>
    <xf numFmtId="0" fontId="20" fillId="0" borderId="64" xfId="1" applyFont="1" applyFill="1" applyBorder="1" applyAlignment="1">
      <alignment horizontal="center" vertical="center" textRotation="90"/>
    </xf>
    <xf numFmtId="167" fontId="20" fillId="0" borderId="0" xfId="1" applyNumberFormat="1" applyFont="1" applyFill="1" applyBorder="1" applyAlignment="1">
      <alignment horizontal="center" vertical="center"/>
    </xf>
    <xf numFmtId="0" fontId="7" fillId="0" borderId="0" xfId="1" applyFont="1" applyFill="1" applyBorder="1" applyAlignment="1">
      <alignment horizontal="left"/>
    </xf>
    <xf numFmtId="0" fontId="23" fillId="0" borderId="0" xfId="1" applyFont="1" applyFill="1" applyBorder="1" applyAlignment="1">
      <alignment horizontal="left"/>
    </xf>
    <xf numFmtId="167" fontId="20" fillId="0" borderId="75" xfId="1" applyNumberFormat="1" applyFont="1" applyFill="1" applyBorder="1" applyAlignment="1">
      <alignment horizontal="center"/>
    </xf>
    <xf numFmtId="167" fontId="20" fillId="0" borderId="29" xfId="1" applyNumberFormat="1" applyFont="1" applyFill="1" applyBorder="1" applyAlignment="1">
      <alignment horizontal="center"/>
    </xf>
    <xf numFmtId="0" fontId="33" fillId="0" borderId="131" xfId="1" applyFont="1" applyBorder="1" applyAlignment="1">
      <alignment horizontal="center" vertical="center"/>
    </xf>
    <xf numFmtId="0" fontId="11" fillId="0" borderId="132" xfId="1" applyFont="1" applyBorder="1" applyAlignment="1">
      <alignment horizontal="center"/>
    </xf>
    <xf numFmtId="0" fontId="11" fillId="0" borderId="133" xfId="1" applyFont="1" applyBorder="1" applyAlignment="1">
      <alignment horizontal="center"/>
    </xf>
    <xf numFmtId="0" fontId="33" fillId="0" borderId="134" xfId="1" applyFont="1" applyBorder="1" applyAlignment="1">
      <alignment horizontal="center" vertical="center"/>
    </xf>
    <xf numFmtId="0" fontId="11" fillId="0" borderId="135" xfId="1" applyFont="1" applyBorder="1" applyAlignment="1">
      <alignment horizontal="center"/>
    </xf>
    <xf numFmtId="0" fontId="11" fillId="0" borderId="136" xfId="1" applyFont="1" applyBorder="1" applyAlignment="1">
      <alignment horizontal="center"/>
    </xf>
    <xf numFmtId="0" fontId="11" fillId="0" borderId="137" xfId="1" applyFont="1" applyBorder="1" applyAlignment="1">
      <alignment horizontal="center" vertical="center"/>
    </xf>
    <xf numFmtId="167" fontId="11" fillId="0" borderId="138" xfId="1" applyNumberFormat="1" applyFont="1" applyBorder="1" applyAlignment="1">
      <alignment horizontal="center" vertical="center"/>
    </xf>
    <xf numFmtId="0" fontId="11" fillId="0" borderId="139" xfId="1" applyFont="1" applyBorder="1" applyAlignment="1">
      <alignment horizontal="center" vertical="center"/>
    </xf>
    <xf numFmtId="0" fontId="11" fillId="0" borderId="140" xfId="1" applyFont="1" applyBorder="1" applyAlignment="1">
      <alignment horizontal="center"/>
    </xf>
    <xf numFmtId="0" fontId="11" fillId="0" borderId="141" xfId="1" applyFont="1" applyBorder="1" applyAlignment="1">
      <alignment horizontal="center"/>
    </xf>
    <xf numFmtId="0" fontId="7" fillId="0" borderId="142" xfId="1" applyFont="1" applyBorder="1" applyAlignment="1">
      <alignment horizontal="right" vertical="center"/>
    </xf>
    <xf numFmtId="0" fontId="7" fillId="0" borderId="0" xfId="1" applyAlignment="1">
      <alignment horizontal="left"/>
    </xf>
    <xf numFmtId="40" fontId="9" fillId="4" borderId="52" xfId="1" applyNumberFormat="1" applyFont="1" applyFill="1" applyBorder="1" applyAlignment="1">
      <alignment horizontal="center" vertical="center"/>
    </xf>
    <xf numFmtId="40" fontId="9" fillId="4" borderId="76" xfId="1" applyNumberFormat="1" applyFont="1" applyFill="1" applyBorder="1" applyAlignment="1">
      <alignment horizontal="center" vertical="center"/>
    </xf>
    <xf numFmtId="40" fontId="9" fillId="4" borderId="44" xfId="1" applyNumberFormat="1" applyFont="1" applyFill="1" applyBorder="1" applyAlignment="1">
      <alignment horizontal="center" vertical="center"/>
    </xf>
    <xf numFmtId="0" fontId="10" fillId="4" borderId="49" xfId="1" applyFont="1" applyFill="1" applyBorder="1" applyAlignment="1">
      <alignment horizontal="center" vertical="center" textRotation="90"/>
    </xf>
    <xf numFmtId="40" fontId="9" fillId="4" borderId="54" xfId="1" applyNumberFormat="1" applyFont="1" applyFill="1" applyBorder="1" applyAlignment="1">
      <alignment horizontal="center" vertical="center"/>
    </xf>
    <xf numFmtId="40" fontId="9" fillId="4" borderId="41" xfId="1" applyNumberFormat="1" applyFont="1" applyFill="1" applyBorder="1" applyAlignment="1">
      <alignment horizontal="center" vertical="center"/>
    </xf>
    <xf numFmtId="0" fontId="9" fillId="4" borderId="0" xfId="1" applyFont="1" applyFill="1" applyBorder="1" applyAlignment="1">
      <alignment horizontal="center" vertical="center"/>
    </xf>
    <xf numFmtId="0" fontId="9" fillId="4" borderId="63" xfId="1" applyFont="1" applyFill="1" applyBorder="1" applyAlignment="1">
      <alignment horizontal="center" vertical="center"/>
    </xf>
    <xf numFmtId="0" fontId="9" fillId="4" borderId="47" xfId="1" applyFont="1" applyFill="1" applyBorder="1" applyAlignment="1">
      <alignment horizontal="center" vertical="center"/>
    </xf>
    <xf numFmtId="0" fontId="9" fillId="4" borderId="65" xfId="1" applyFont="1" applyFill="1" applyBorder="1" applyAlignment="1">
      <alignment horizontal="center" vertical="center"/>
    </xf>
    <xf numFmtId="0" fontId="21" fillId="0" borderId="41" xfId="1" applyFont="1" applyBorder="1" applyAlignment="1" applyProtection="1">
      <alignment horizontal="left"/>
      <protection locked="0"/>
    </xf>
    <xf numFmtId="0" fontId="21" fillId="0" borderId="51" xfId="1" applyFont="1" applyBorder="1" applyAlignment="1" applyProtection="1">
      <alignment horizontal="left"/>
      <protection locked="0"/>
    </xf>
    <xf numFmtId="0" fontId="20" fillId="7" borderId="122" xfId="1" applyFont="1" applyFill="1" applyBorder="1" applyAlignment="1" applyProtection="1">
      <alignment horizontal="center" vertical="center"/>
      <protection locked="0"/>
    </xf>
    <xf numFmtId="0" fontId="20" fillId="7" borderId="5" xfId="1" applyFont="1" applyFill="1" applyBorder="1" applyAlignment="1" applyProtection="1">
      <alignment horizontal="center" vertical="center"/>
      <protection locked="0"/>
    </xf>
    <xf numFmtId="0" fontId="20" fillId="7" borderId="126" xfId="1" applyFont="1" applyFill="1" applyBorder="1" applyAlignment="1" applyProtection="1">
      <alignment horizontal="center" vertical="center"/>
      <protection locked="0"/>
    </xf>
    <xf numFmtId="0" fontId="20" fillId="8" borderId="123" xfId="1" applyFont="1" applyFill="1" applyBorder="1" applyAlignment="1" applyProtection="1">
      <alignment horizontal="center" vertical="center"/>
    </xf>
    <xf numFmtId="0" fontId="20" fillId="8" borderId="124" xfId="1" applyNumberFormat="1" applyFont="1" applyFill="1" applyBorder="1" applyAlignment="1" applyProtection="1">
      <alignment horizontal="center" vertical="center"/>
    </xf>
    <xf numFmtId="0" fontId="20" fillId="8" borderId="5" xfId="1" applyFont="1" applyFill="1" applyBorder="1" applyAlignment="1" applyProtection="1">
      <alignment horizontal="center" vertical="center"/>
    </xf>
    <xf numFmtId="0" fontId="20" fillId="8" borderId="124" xfId="1" applyFont="1" applyFill="1" applyBorder="1" applyAlignment="1" applyProtection="1">
      <alignment horizontal="center" vertical="center"/>
    </xf>
    <xf numFmtId="166" fontId="1" fillId="7" borderId="2" xfId="0" applyNumberFormat="1" applyFont="1" applyFill="1" applyBorder="1" applyProtection="1">
      <protection locked="0"/>
    </xf>
    <xf numFmtId="166" fontId="1" fillId="7" borderId="8" xfId="0" applyNumberFormat="1" applyFont="1" applyFill="1" applyBorder="1" applyProtection="1">
      <protection locked="0"/>
    </xf>
    <xf numFmtId="0" fontId="2" fillId="3" borderId="30" xfId="0" applyFont="1" applyFill="1" applyBorder="1" applyAlignment="1" applyProtection="1">
      <alignment horizontal="right"/>
    </xf>
    <xf numFmtId="0" fontId="2" fillId="3" borderId="25" xfId="0" applyFont="1" applyFill="1" applyBorder="1" applyAlignment="1" applyProtection="1">
      <alignment horizontal="center"/>
    </xf>
    <xf numFmtId="0" fontId="2" fillId="3" borderId="5" xfId="0" applyFont="1" applyFill="1" applyBorder="1" applyAlignment="1" applyProtection="1">
      <alignment horizontal="center"/>
    </xf>
    <xf numFmtId="0" fontId="3" fillId="3" borderId="8" xfId="0" applyFont="1" applyFill="1" applyBorder="1" applyAlignment="1" applyProtection="1">
      <alignment horizontal="center" wrapText="1"/>
    </xf>
    <xf numFmtId="0" fontId="1" fillId="0" borderId="0" xfId="0" applyFont="1" applyAlignment="1">
      <alignment vertical="top" wrapText="1"/>
    </xf>
    <xf numFmtId="40" fontId="9" fillId="4" borderId="52" xfId="1" applyNumberFormat="1" applyFont="1" applyFill="1" applyBorder="1" applyAlignment="1">
      <alignment horizontal="center" vertical="center"/>
    </xf>
    <xf numFmtId="40" fontId="9" fillId="4" borderId="76" xfId="1" applyNumberFormat="1" applyFont="1" applyFill="1" applyBorder="1" applyAlignment="1">
      <alignment horizontal="center" vertical="center"/>
    </xf>
    <xf numFmtId="40" fontId="9" fillId="4" borderId="44" xfId="1" applyNumberFormat="1" applyFont="1" applyFill="1" applyBorder="1" applyAlignment="1">
      <alignment horizontal="center" vertical="center"/>
    </xf>
    <xf numFmtId="0" fontId="10" fillId="4" borderId="49" xfId="1" applyFont="1" applyFill="1" applyBorder="1" applyAlignment="1">
      <alignment horizontal="center" vertical="center" textRotation="90"/>
    </xf>
    <xf numFmtId="40" fontId="9" fillId="4" borderId="54" xfId="1" applyNumberFormat="1" applyFont="1" applyFill="1" applyBorder="1" applyAlignment="1">
      <alignment horizontal="center" vertical="center"/>
    </xf>
    <xf numFmtId="40" fontId="9" fillId="4" borderId="41" xfId="1" applyNumberFormat="1" applyFont="1" applyFill="1" applyBorder="1" applyAlignment="1">
      <alignment horizontal="center" vertical="center"/>
    </xf>
    <xf numFmtId="0" fontId="9" fillId="4" borderId="0" xfId="1" applyFont="1" applyFill="1" applyBorder="1" applyAlignment="1">
      <alignment horizontal="center" vertical="center"/>
    </xf>
    <xf numFmtId="0" fontId="9" fillId="4" borderId="63" xfId="1" applyFont="1" applyFill="1" applyBorder="1" applyAlignment="1">
      <alignment horizontal="center" vertical="center"/>
    </xf>
    <xf numFmtId="0" fontId="9" fillId="4" borderId="47" xfId="1" applyFont="1" applyFill="1" applyBorder="1" applyAlignment="1">
      <alignment horizontal="center" vertical="center"/>
    </xf>
    <xf numFmtId="0" fontId="9" fillId="4" borderId="65" xfId="1" applyFont="1" applyFill="1" applyBorder="1" applyAlignment="1">
      <alignment horizontal="center" vertical="center"/>
    </xf>
    <xf numFmtId="0" fontId="21" fillId="0" borderId="51" xfId="1" applyFont="1" applyBorder="1" applyAlignment="1" applyProtection="1">
      <alignment horizontal="left"/>
      <protection locked="0"/>
    </xf>
    <xf numFmtId="0" fontId="9" fillId="4" borderId="0" xfId="1" applyFont="1" applyFill="1" applyBorder="1" applyAlignment="1">
      <alignment horizontal="center" vertical="center"/>
    </xf>
    <xf numFmtId="0" fontId="9" fillId="4" borderId="63" xfId="1" applyFont="1" applyFill="1" applyBorder="1" applyAlignment="1">
      <alignment horizontal="center" vertical="center"/>
    </xf>
    <xf numFmtId="0" fontId="9" fillId="4" borderId="47" xfId="1" applyFont="1" applyFill="1" applyBorder="1" applyAlignment="1">
      <alignment horizontal="center" vertical="center"/>
    </xf>
    <xf numFmtId="0" fontId="9" fillId="4" borderId="65" xfId="1" applyFont="1" applyFill="1" applyBorder="1" applyAlignment="1">
      <alignment horizontal="center" vertical="center"/>
    </xf>
    <xf numFmtId="40" fontId="9" fillId="4" borderId="41" xfId="1" applyNumberFormat="1" applyFont="1" applyFill="1" applyBorder="1" applyAlignment="1">
      <alignment horizontal="center" vertical="center"/>
    </xf>
    <xf numFmtId="40" fontId="9" fillId="4" borderId="52" xfId="1" applyNumberFormat="1" applyFont="1" applyFill="1" applyBorder="1" applyAlignment="1">
      <alignment horizontal="center" vertical="center"/>
    </xf>
    <xf numFmtId="40" fontId="9" fillId="4" borderId="76" xfId="1" applyNumberFormat="1" applyFont="1" applyFill="1" applyBorder="1" applyAlignment="1">
      <alignment horizontal="center" vertical="center"/>
    </xf>
    <xf numFmtId="40" fontId="9" fillId="4" borderId="44" xfId="1" applyNumberFormat="1" applyFont="1" applyFill="1" applyBorder="1" applyAlignment="1">
      <alignment horizontal="center" vertical="center"/>
    </xf>
    <xf numFmtId="0" fontId="10" fillId="4" borderId="49" xfId="1" applyFont="1" applyFill="1" applyBorder="1" applyAlignment="1">
      <alignment horizontal="center" vertical="center" textRotation="90"/>
    </xf>
    <xf numFmtId="40" fontId="9" fillId="4" borderId="54" xfId="1" applyNumberFormat="1" applyFont="1" applyFill="1" applyBorder="1" applyAlignment="1">
      <alignment horizontal="center" vertical="center"/>
    </xf>
    <xf numFmtId="0" fontId="21" fillId="0" borderId="51" xfId="1" applyFont="1" applyBorder="1" applyAlignment="1" applyProtection="1">
      <alignment horizontal="left"/>
      <protection locked="0"/>
    </xf>
    <xf numFmtId="40" fontId="9" fillId="4" borderId="52" xfId="1" applyNumberFormat="1" applyFont="1" applyFill="1" applyBorder="1" applyAlignment="1">
      <alignment horizontal="center" vertical="center"/>
    </xf>
    <xf numFmtId="40" fontId="9" fillId="4" borderId="76" xfId="1" applyNumberFormat="1" applyFont="1" applyFill="1" applyBorder="1" applyAlignment="1">
      <alignment horizontal="center" vertical="center"/>
    </xf>
    <xf numFmtId="40" fontId="9" fillId="4" borderId="44" xfId="1" applyNumberFormat="1" applyFont="1" applyFill="1" applyBorder="1" applyAlignment="1">
      <alignment horizontal="center" vertical="center"/>
    </xf>
    <xf numFmtId="0" fontId="10" fillId="4" borderId="49" xfId="1" applyFont="1" applyFill="1" applyBorder="1" applyAlignment="1">
      <alignment horizontal="center" vertical="center" textRotation="90"/>
    </xf>
    <xf numFmtId="40" fontId="9" fillId="4" borderId="54" xfId="1" applyNumberFormat="1" applyFont="1" applyFill="1" applyBorder="1" applyAlignment="1">
      <alignment horizontal="center" vertical="center"/>
    </xf>
    <xf numFmtId="40" fontId="9" fillId="4" borderId="41" xfId="1" applyNumberFormat="1" applyFont="1" applyFill="1" applyBorder="1" applyAlignment="1">
      <alignment horizontal="center" vertical="center"/>
    </xf>
    <xf numFmtId="0" fontId="9" fillId="4" borderId="0" xfId="1" applyFont="1" applyFill="1" applyBorder="1" applyAlignment="1">
      <alignment horizontal="center" vertical="center"/>
    </xf>
    <xf numFmtId="0" fontId="9" fillId="4" borderId="63" xfId="1" applyFont="1" applyFill="1" applyBorder="1" applyAlignment="1">
      <alignment horizontal="center" vertical="center"/>
    </xf>
    <xf numFmtId="0" fontId="9" fillId="4" borderId="47" xfId="1" applyFont="1" applyFill="1" applyBorder="1" applyAlignment="1">
      <alignment horizontal="center" vertical="center"/>
    </xf>
    <xf numFmtId="0" fontId="9" fillId="4" borderId="65" xfId="1" applyFont="1" applyFill="1" applyBorder="1" applyAlignment="1">
      <alignment horizontal="center" vertical="center"/>
    </xf>
    <xf numFmtId="0" fontId="21" fillId="0" borderId="51" xfId="1" applyFont="1" applyBorder="1" applyAlignment="1" applyProtection="1">
      <alignment horizontal="left"/>
      <protection locked="0"/>
    </xf>
    <xf numFmtId="164" fontId="1" fillId="10" borderId="6" xfId="0" applyNumberFormat="1" applyFont="1" applyFill="1" applyBorder="1" applyAlignment="1">
      <alignment horizontal="right"/>
    </xf>
    <xf numFmtId="0" fontId="1" fillId="0" borderId="175" xfId="0" applyFont="1" applyBorder="1"/>
    <xf numFmtId="0" fontId="1" fillId="0" borderId="177" xfId="0" applyFont="1" applyBorder="1"/>
    <xf numFmtId="164" fontId="1" fillId="10" borderId="176" xfId="0" applyNumberFormat="1" applyFont="1" applyFill="1" applyBorder="1"/>
    <xf numFmtId="164" fontId="1" fillId="0" borderId="176" xfId="0" applyNumberFormat="1" applyFont="1" applyBorder="1"/>
    <xf numFmtId="0" fontId="1" fillId="0" borderId="178" xfId="0" applyFont="1" applyBorder="1"/>
    <xf numFmtId="0" fontId="1" fillId="0" borderId="179" xfId="0" applyFont="1" applyBorder="1"/>
    <xf numFmtId="164" fontId="1" fillId="10" borderId="180" xfId="0" applyNumberFormat="1" applyFont="1" applyFill="1" applyBorder="1" applyAlignment="1">
      <alignment horizontal="right"/>
    </xf>
    <xf numFmtId="164" fontId="1" fillId="0" borderId="180" xfId="0" applyNumberFormat="1" applyFont="1" applyBorder="1" applyAlignment="1">
      <alignment horizontal="right"/>
    </xf>
    <xf numFmtId="165" fontId="6" fillId="3" borderId="31" xfId="0" applyNumberFormat="1" applyFont="1" applyFill="1" applyBorder="1" applyAlignment="1" applyProtection="1">
      <alignment horizontal="center" vertical="center" wrapText="1"/>
    </xf>
    <xf numFmtId="0" fontId="6" fillId="0" borderId="0" xfId="0" applyFont="1"/>
    <xf numFmtId="0" fontId="1" fillId="0" borderId="0" xfId="0" applyFont="1" applyAlignment="1">
      <alignment wrapText="1"/>
    </xf>
    <xf numFmtId="0" fontId="2" fillId="0" borderId="2" xfId="0" applyFont="1" applyBorder="1" applyAlignment="1">
      <alignment horizontal="center" wrapText="1"/>
    </xf>
    <xf numFmtId="0" fontId="39" fillId="0" borderId="0" xfId="0" applyFont="1"/>
    <xf numFmtId="0" fontId="1" fillId="11" borderId="179" xfId="0" applyFont="1" applyFill="1" applyBorder="1"/>
    <xf numFmtId="0" fontId="1" fillId="11" borderId="184" xfId="0" applyFont="1" applyFill="1" applyBorder="1"/>
    <xf numFmtId="0" fontId="1" fillId="7" borderId="179" xfId="0" applyFont="1" applyFill="1" applyBorder="1" applyProtection="1">
      <protection locked="0"/>
    </xf>
    <xf numFmtId="0" fontId="1" fillId="0" borderId="183" xfId="0" applyFont="1" applyBorder="1" applyAlignment="1">
      <alignment horizontal="right"/>
    </xf>
    <xf numFmtId="0" fontId="1" fillId="0" borderId="184" xfId="0" applyFont="1" applyBorder="1" applyAlignment="1">
      <alignment horizontal="right"/>
    </xf>
    <xf numFmtId="0" fontId="2" fillId="0" borderId="2" xfId="0" applyFont="1" applyBorder="1" applyAlignment="1">
      <alignment horizontal="center"/>
    </xf>
    <xf numFmtId="0" fontId="2" fillId="0" borderId="3" xfId="0" applyFont="1" applyBorder="1" applyAlignment="1">
      <alignment horizontal="center"/>
    </xf>
    <xf numFmtId="0" fontId="1" fillId="0" borderId="179" xfId="0" applyFont="1" applyBorder="1" applyAlignment="1">
      <alignment horizontal="left"/>
    </xf>
    <xf numFmtId="0" fontId="1" fillId="0" borderId="180" xfId="0" applyFont="1" applyBorder="1" applyAlignment="1">
      <alignment horizontal="left"/>
    </xf>
    <xf numFmtId="0" fontId="1" fillId="0" borderId="184" xfId="0" applyFont="1" applyBorder="1" applyAlignment="1">
      <alignment horizontal="left"/>
    </xf>
    <xf numFmtId="0" fontId="1" fillId="0" borderId="185" xfId="0" applyFont="1" applyBorder="1" applyAlignment="1">
      <alignment horizontal="left"/>
    </xf>
    <xf numFmtId="0" fontId="6" fillId="0" borderId="1" xfId="0" applyFont="1" applyBorder="1" applyAlignment="1">
      <alignment horizontal="center"/>
    </xf>
    <xf numFmtId="0" fontId="6" fillId="0" borderId="2" xfId="0" applyFont="1" applyBorder="1" applyAlignment="1">
      <alignment horizontal="center"/>
    </xf>
    <xf numFmtId="0" fontId="1" fillId="0" borderId="178" xfId="0" applyFont="1" applyBorder="1" applyAlignment="1">
      <alignment horizontal="right"/>
    </xf>
    <xf numFmtId="0" fontId="1" fillId="0" borderId="179" xfId="0" applyFont="1" applyBorder="1" applyAlignment="1">
      <alignment horizontal="right"/>
    </xf>
    <xf numFmtId="2" fontId="1" fillId="8" borderId="23" xfId="0" applyNumberFormat="1" applyFont="1" applyFill="1" applyBorder="1" applyAlignment="1" applyProtection="1">
      <alignment horizontal="center" vertical="center" wrapText="1"/>
    </xf>
    <xf numFmtId="2" fontId="1" fillId="8" borderId="24" xfId="0" applyNumberFormat="1" applyFont="1" applyFill="1" applyBorder="1" applyAlignment="1" applyProtection="1">
      <alignment horizontal="center" vertical="center" wrapText="1"/>
    </xf>
    <xf numFmtId="2" fontId="2" fillId="3" borderId="181" xfId="0" applyNumberFormat="1" applyFont="1" applyFill="1" applyBorder="1" applyAlignment="1" applyProtection="1">
      <alignment horizontal="center" vertical="center" wrapText="1"/>
    </xf>
    <xf numFmtId="2" fontId="2" fillId="3" borderId="172" xfId="0" applyNumberFormat="1" applyFont="1" applyFill="1" applyBorder="1" applyAlignment="1" applyProtection="1">
      <alignment horizontal="center" vertical="center" wrapText="1"/>
    </xf>
    <xf numFmtId="2" fontId="2" fillId="3" borderId="24" xfId="0" applyNumberFormat="1" applyFont="1" applyFill="1" applyBorder="1" applyAlignment="1" applyProtection="1">
      <alignment horizontal="center" vertical="center" wrapText="1"/>
    </xf>
    <xf numFmtId="2" fontId="1" fillId="8" borderId="21" xfId="0" applyNumberFormat="1" applyFont="1" applyFill="1" applyBorder="1" applyAlignment="1" applyProtection="1">
      <alignment horizontal="center" vertical="center" wrapText="1"/>
    </xf>
    <xf numFmtId="0" fontId="5" fillId="7" borderId="173" xfId="0" applyFont="1" applyFill="1" applyBorder="1" applyAlignment="1" applyProtection="1">
      <alignment horizontal="center" vertical="center" wrapText="1"/>
      <protection locked="0"/>
    </xf>
    <xf numFmtId="0" fontId="5" fillId="7" borderId="174" xfId="0" applyFont="1" applyFill="1" applyBorder="1" applyAlignment="1" applyProtection="1">
      <alignment horizontal="center" vertical="center" wrapText="1"/>
      <protection locked="0"/>
    </xf>
    <xf numFmtId="2" fontId="1" fillId="8" borderId="182" xfId="0" applyNumberFormat="1" applyFont="1" applyFill="1" applyBorder="1" applyAlignment="1" applyProtection="1">
      <alignment horizontal="center" vertical="center" wrapText="1"/>
    </xf>
    <xf numFmtId="0" fontId="1" fillId="8" borderId="23" xfId="0" applyFont="1" applyFill="1" applyBorder="1" applyAlignment="1" applyProtection="1">
      <alignment horizontal="center" vertical="center" wrapText="1"/>
    </xf>
    <xf numFmtId="0" fontId="1" fillId="8" borderId="24" xfId="0" applyFont="1" applyFill="1" applyBorder="1" applyAlignment="1" applyProtection="1">
      <alignment horizontal="center" vertical="center" wrapText="1"/>
    </xf>
    <xf numFmtId="165" fontId="1" fillId="8" borderId="21" xfId="0" applyNumberFormat="1" applyFont="1" applyFill="1" applyBorder="1" applyAlignment="1" applyProtection="1">
      <alignment horizontal="center" vertical="center" wrapText="1"/>
    </xf>
    <xf numFmtId="0" fontId="1" fillId="8" borderId="20" xfId="0" applyFont="1" applyFill="1" applyBorder="1" applyAlignment="1" applyProtection="1">
      <alignment horizontal="center" vertical="center" wrapText="1"/>
    </xf>
    <xf numFmtId="0" fontId="1" fillId="8" borderId="21" xfId="0" applyFont="1" applyFill="1" applyBorder="1" applyAlignment="1" applyProtection="1">
      <alignment horizontal="center" vertical="center" wrapText="1"/>
    </xf>
    <xf numFmtId="0" fontId="5" fillId="7" borderId="22" xfId="0" applyFont="1" applyFill="1" applyBorder="1" applyAlignment="1" applyProtection="1">
      <alignment horizontal="center" vertical="center" wrapText="1"/>
      <protection locked="0"/>
    </xf>
    <xf numFmtId="0" fontId="2" fillId="8" borderId="96" xfId="0" applyFont="1" applyFill="1" applyBorder="1" applyAlignment="1" applyProtection="1">
      <alignment horizontal="center"/>
    </xf>
    <xf numFmtId="0" fontId="2" fillId="8" borderId="33" xfId="0" applyFont="1" applyFill="1" applyBorder="1" applyAlignment="1" applyProtection="1">
      <alignment horizontal="center"/>
    </xf>
    <xf numFmtId="0" fontId="2" fillId="8" borderId="95" xfId="0" applyFont="1" applyFill="1" applyBorder="1" applyAlignment="1" applyProtection="1">
      <alignment horizontal="center"/>
    </xf>
    <xf numFmtId="0" fontId="35" fillId="9" borderId="15" xfId="0" applyFont="1" applyFill="1" applyBorder="1" applyAlignment="1" applyProtection="1">
      <alignment horizontal="center"/>
    </xf>
    <xf numFmtId="0" fontId="34" fillId="9" borderId="16" xfId="0" applyFont="1" applyFill="1" applyBorder="1" applyAlignment="1" applyProtection="1">
      <alignment horizontal="center"/>
    </xf>
    <xf numFmtId="0" fontId="34" fillId="9" borderId="17" xfId="0" applyFont="1" applyFill="1" applyBorder="1" applyAlignment="1" applyProtection="1">
      <alignment horizontal="center"/>
    </xf>
    <xf numFmtId="0" fontId="6" fillId="3" borderId="30"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2" fontId="2" fillId="3" borderId="19" xfId="0" applyNumberFormat="1" applyFont="1" applyFill="1" applyBorder="1" applyAlignment="1" applyProtection="1">
      <alignment horizontal="center" vertical="center" wrapText="1"/>
    </xf>
    <xf numFmtId="2" fontId="2" fillId="3" borderId="22" xfId="0" applyNumberFormat="1" applyFont="1" applyFill="1" applyBorder="1" applyAlignment="1" applyProtection="1">
      <alignment horizontal="center" vertical="center" wrapText="1"/>
    </xf>
    <xf numFmtId="0" fontId="2" fillId="3" borderId="18"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2" fillId="3" borderId="26" xfId="0" applyFont="1" applyFill="1" applyBorder="1" applyAlignment="1" applyProtection="1">
      <alignment horizontal="center" vertical="center" wrapText="1"/>
    </xf>
    <xf numFmtId="0" fontId="2" fillId="3" borderId="27" xfId="0" applyFont="1" applyFill="1" applyBorder="1" applyAlignment="1" applyProtection="1">
      <alignment horizontal="center" vertical="center" wrapText="1"/>
    </xf>
    <xf numFmtId="0" fontId="2" fillId="3" borderId="28" xfId="0" applyFont="1" applyFill="1" applyBorder="1" applyAlignment="1" applyProtection="1">
      <alignment horizontal="center"/>
    </xf>
    <xf numFmtId="2" fontId="2" fillId="3" borderId="18" xfId="0" applyNumberFormat="1" applyFont="1" applyFill="1" applyBorder="1" applyAlignment="1" applyProtection="1">
      <alignment horizontal="center" vertical="center" wrapText="1"/>
    </xf>
    <xf numFmtId="2" fontId="2" fillId="3" borderId="21" xfId="0" applyNumberFormat="1" applyFont="1" applyFill="1" applyBorder="1" applyAlignment="1" applyProtection="1">
      <alignment horizontal="center" vertical="center" wrapText="1"/>
    </xf>
    <xf numFmtId="40" fontId="9" fillId="0" borderId="8" xfId="1" applyNumberFormat="1" applyFont="1" applyBorder="1" applyAlignment="1">
      <alignment horizontal="center" vertical="center"/>
    </xf>
    <xf numFmtId="40" fontId="9" fillId="0" borderId="57" xfId="1" applyNumberFormat="1" applyFont="1" applyBorder="1" applyAlignment="1">
      <alignment horizontal="center" vertical="center"/>
    </xf>
    <xf numFmtId="0" fontId="11" fillId="0" borderId="54" xfId="1" applyFont="1" applyBorder="1" applyAlignment="1">
      <alignment vertical="center"/>
    </xf>
    <xf numFmtId="0" fontId="11" fillId="0" borderId="55" xfId="1" applyFont="1" applyBorder="1" applyAlignment="1">
      <alignment vertical="center"/>
    </xf>
    <xf numFmtId="0" fontId="10" fillId="4" borderId="43" xfId="1" applyFont="1" applyFill="1" applyBorder="1" applyAlignment="1">
      <alignment horizontal="center" vertical="top" wrapText="1"/>
    </xf>
    <xf numFmtId="0" fontId="10" fillId="4" borderId="44" xfId="1" applyFont="1" applyFill="1" applyBorder="1" applyAlignment="1">
      <alignment horizontal="center" vertical="top" wrapText="1"/>
    </xf>
    <xf numFmtId="0" fontId="10" fillId="4" borderId="45" xfId="1" applyFont="1" applyFill="1" applyBorder="1" applyAlignment="1">
      <alignment horizontal="center" vertical="top" wrapText="1"/>
    </xf>
    <xf numFmtId="0" fontId="10" fillId="4" borderId="40" xfId="1" applyFont="1" applyFill="1" applyBorder="1" applyAlignment="1">
      <alignment horizontal="center" vertical="top" wrapText="1"/>
    </xf>
    <xf numFmtId="0" fontId="10" fillId="4" borderId="41" xfId="1" applyFont="1" applyFill="1" applyBorder="1" applyAlignment="1">
      <alignment horizontal="center" vertical="top" wrapText="1"/>
    </xf>
    <xf numFmtId="0" fontId="10" fillId="4" borderId="42" xfId="1" applyFont="1" applyFill="1" applyBorder="1" applyAlignment="1">
      <alignment horizontal="center" vertical="top" wrapText="1"/>
    </xf>
    <xf numFmtId="0" fontId="9" fillId="7" borderId="43" xfId="1" applyFont="1" applyFill="1" applyBorder="1" applyAlignment="1" applyProtection="1">
      <alignment horizontal="center" vertical="top" wrapText="1"/>
      <protection locked="0"/>
    </xf>
    <xf numFmtId="0" fontId="9" fillId="7" borderId="44" xfId="1" applyFont="1" applyFill="1" applyBorder="1" applyAlignment="1" applyProtection="1">
      <alignment horizontal="center" vertical="top" wrapText="1"/>
      <protection locked="0"/>
    </xf>
    <xf numFmtId="0" fontId="9" fillId="7" borderId="45" xfId="1" applyFont="1" applyFill="1" applyBorder="1" applyAlignment="1" applyProtection="1">
      <alignment horizontal="center" vertical="top" wrapText="1"/>
      <protection locked="0"/>
    </xf>
    <xf numFmtId="0" fontId="9" fillId="7" borderId="40" xfId="1" applyFont="1" applyFill="1" applyBorder="1" applyAlignment="1" applyProtection="1">
      <alignment horizontal="center" vertical="top" wrapText="1"/>
      <protection locked="0"/>
    </xf>
    <xf numFmtId="0" fontId="9" fillId="7" borderId="41" xfId="1" applyFont="1" applyFill="1" applyBorder="1" applyAlignment="1" applyProtection="1">
      <alignment horizontal="center" vertical="top" wrapText="1"/>
      <protection locked="0"/>
    </xf>
    <xf numFmtId="0" fontId="9" fillId="7" borderId="42" xfId="1" applyFont="1" applyFill="1" applyBorder="1" applyAlignment="1" applyProtection="1">
      <alignment horizontal="center" vertical="top" wrapText="1"/>
      <protection locked="0"/>
    </xf>
    <xf numFmtId="40" fontId="10" fillId="4" borderId="34" xfId="1" applyNumberFormat="1" applyFont="1" applyFill="1" applyBorder="1" applyAlignment="1">
      <alignment horizontal="center" vertical="center"/>
    </xf>
    <xf numFmtId="0" fontId="11" fillId="0" borderId="35" xfId="1" applyFont="1" applyBorder="1" applyAlignment="1">
      <alignment horizontal="center" vertical="center"/>
    </xf>
    <xf numFmtId="0" fontId="11" fillId="0" borderId="36" xfId="1" applyFont="1" applyBorder="1" applyAlignment="1">
      <alignment horizontal="center" vertical="center"/>
    </xf>
    <xf numFmtId="0" fontId="10" fillId="4" borderId="43" xfId="1" applyFont="1" applyFill="1" applyBorder="1" applyAlignment="1">
      <alignment horizontal="center" vertical="center" wrapText="1"/>
    </xf>
    <xf numFmtId="0" fontId="11" fillId="0" borderId="44" xfId="1" applyFont="1" applyBorder="1" applyAlignment="1">
      <alignment horizontal="center" vertical="center"/>
    </xf>
    <xf numFmtId="0" fontId="11" fillId="0" borderId="75" xfId="1" applyFont="1" applyBorder="1" applyAlignment="1">
      <alignment horizontal="center" vertical="center"/>
    </xf>
    <xf numFmtId="0" fontId="11" fillId="0" borderId="77" xfId="1" applyFont="1" applyBorder="1" applyAlignment="1">
      <alignment horizontal="center" vertical="center"/>
    </xf>
    <xf numFmtId="0" fontId="11" fillId="0" borderId="78" xfId="1" applyFont="1" applyBorder="1" applyAlignment="1">
      <alignment horizontal="center" vertical="center"/>
    </xf>
    <xf numFmtId="0" fontId="11" fillId="0" borderId="91" xfId="1" applyFont="1" applyBorder="1" applyAlignment="1">
      <alignment horizontal="center" vertical="center"/>
    </xf>
    <xf numFmtId="0" fontId="10" fillId="4" borderId="76" xfId="1" applyFont="1" applyFill="1" applyBorder="1" applyAlignment="1">
      <alignment horizontal="center" vertical="center" wrapText="1"/>
    </xf>
    <xf numFmtId="0" fontId="10" fillId="4" borderId="44" xfId="1" applyFont="1" applyFill="1" applyBorder="1" applyAlignment="1">
      <alignment horizontal="center" vertical="center" wrapText="1"/>
    </xf>
    <xf numFmtId="0" fontId="9" fillId="0" borderId="75" xfId="1" applyFont="1" applyBorder="1" applyAlignment="1">
      <alignment horizontal="center" vertical="center"/>
    </xf>
    <xf numFmtId="0" fontId="9" fillId="0" borderId="92" xfId="1" applyFont="1" applyBorder="1" applyAlignment="1">
      <alignment horizontal="center" vertical="center"/>
    </xf>
    <xf numFmtId="0" fontId="9" fillId="0" borderId="78" xfId="1" applyFont="1" applyBorder="1" applyAlignment="1">
      <alignment horizontal="center" vertical="center"/>
    </xf>
    <xf numFmtId="0" fontId="9" fillId="0" borderId="91" xfId="1" applyFont="1" applyBorder="1" applyAlignment="1">
      <alignment horizontal="center" vertical="center"/>
    </xf>
    <xf numFmtId="0" fontId="10" fillId="4" borderId="76" xfId="1" applyFont="1" applyFill="1" applyBorder="1" applyAlignment="1">
      <alignment horizontal="center" vertical="center"/>
    </xf>
    <xf numFmtId="0" fontId="11" fillId="0" borderId="45" xfId="1" applyFont="1" applyBorder="1" applyAlignment="1">
      <alignment horizontal="center" vertical="center"/>
    </xf>
    <xf numFmtId="0" fontId="11" fillId="0" borderId="92" xfId="1" applyFont="1" applyBorder="1" applyAlignment="1">
      <alignment horizontal="center" vertical="center"/>
    </xf>
    <xf numFmtId="0" fontId="11" fillId="0" borderId="93" xfId="1" applyFont="1" applyBorder="1" applyAlignment="1">
      <alignment horizontal="center" vertical="center"/>
    </xf>
    <xf numFmtId="40" fontId="9" fillId="0" borderId="94" xfId="1" applyNumberFormat="1" applyFont="1" applyBorder="1" applyAlignment="1">
      <alignment horizontal="center" vertical="center"/>
    </xf>
    <xf numFmtId="0" fontId="9" fillId="0" borderId="84" xfId="1" applyFont="1" applyBorder="1" applyAlignment="1">
      <alignment horizontal="left" vertical="center"/>
    </xf>
    <xf numFmtId="0" fontId="11" fillId="0" borderId="35" xfId="1" applyFont="1" applyBorder="1" applyAlignment="1">
      <alignment vertical="center"/>
    </xf>
    <xf numFmtId="0" fontId="11" fillId="0" borderId="36" xfId="1" applyFont="1" applyBorder="1" applyAlignment="1">
      <alignment vertical="center"/>
    </xf>
    <xf numFmtId="40" fontId="9" fillId="0" borderId="40" xfId="1" applyNumberFormat="1" applyFont="1" applyBorder="1" applyAlignment="1">
      <alignment horizontal="center" vertical="center"/>
    </xf>
    <xf numFmtId="40" fontId="9" fillId="0" borderId="41" xfId="1" applyNumberFormat="1" applyFont="1" applyBorder="1" applyAlignment="1">
      <alignment horizontal="center" vertical="center"/>
    </xf>
    <xf numFmtId="40" fontId="9" fillId="0" borderId="51" xfId="1" applyNumberFormat="1" applyFont="1" applyBorder="1" applyAlignment="1">
      <alignment horizontal="center" vertical="center"/>
    </xf>
    <xf numFmtId="40" fontId="9" fillId="0" borderId="52" xfId="1" applyNumberFormat="1" applyFont="1" applyBorder="1" applyAlignment="1">
      <alignment horizontal="center" vertical="center"/>
    </xf>
    <xf numFmtId="40" fontId="9" fillId="0" borderId="42" xfId="1" applyNumberFormat="1" applyFont="1" applyBorder="1" applyAlignment="1">
      <alignment horizontal="center" vertical="center"/>
    </xf>
    <xf numFmtId="40" fontId="9" fillId="0" borderId="4" xfId="1" applyNumberFormat="1" applyFont="1" applyBorder="1" applyAlignment="1">
      <alignment horizontal="center" vertical="center"/>
    </xf>
    <xf numFmtId="40" fontId="9" fillId="0" borderId="5" xfId="1" applyNumberFormat="1" applyFont="1" applyBorder="1" applyAlignment="1">
      <alignment horizontal="center" vertical="center"/>
    </xf>
    <xf numFmtId="0" fontId="11" fillId="0" borderId="41" xfId="1" applyFont="1" applyBorder="1" applyAlignment="1">
      <alignment vertical="center"/>
    </xf>
    <xf numFmtId="0" fontId="11" fillId="0" borderId="42" xfId="1" applyFont="1" applyBorder="1" applyAlignment="1">
      <alignment vertical="center"/>
    </xf>
    <xf numFmtId="40" fontId="10" fillId="4" borderId="85" xfId="1" applyNumberFormat="1" applyFont="1" applyFill="1" applyBorder="1" applyAlignment="1">
      <alignment horizontal="right" vertical="center"/>
    </xf>
    <xf numFmtId="40" fontId="10" fillId="4" borderId="86" xfId="1" applyNumberFormat="1" applyFont="1" applyFill="1" applyBorder="1" applyAlignment="1">
      <alignment horizontal="right" vertical="center"/>
    </xf>
    <xf numFmtId="40" fontId="14" fillId="4" borderId="87" xfId="1" applyNumberFormat="1" applyFont="1" applyFill="1" applyBorder="1" applyAlignment="1">
      <alignment horizontal="right" vertical="center"/>
    </xf>
    <xf numFmtId="40" fontId="10" fillId="8" borderId="87" xfId="1" applyNumberFormat="1" applyFont="1" applyFill="1" applyBorder="1" applyAlignment="1">
      <alignment horizontal="center" vertical="center"/>
    </xf>
    <xf numFmtId="40" fontId="14" fillId="8" borderId="87" xfId="1" applyNumberFormat="1" applyFont="1" applyFill="1" applyBorder="1" applyAlignment="1">
      <alignment horizontal="center" vertical="center"/>
    </xf>
    <xf numFmtId="40" fontId="12" fillId="0" borderId="57" xfId="1" applyNumberFormat="1" applyFont="1" applyBorder="1" applyAlignment="1">
      <alignment horizontal="center"/>
    </xf>
    <xf numFmtId="0" fontId="7" fillId="0" borderId="54" xfId="1" applyBorder="1" applyAlignment="1">
      <alignment horizontal="center"/>
    </xf>
    <xf numFmtId="0" fontId="7" fillId="0" borderId="55" xfId="1" applyBorder="1" applyAlignment="1">
      <alignment horizontal="center"/>
    </xf>
    <xf numFmtId="0" fontId="10" fillId="0" borderId="40" xfId="1" applyFont="1" applyFill="1" applyBorder="1" applyAlignment="1">
      <alignment horizontal="center" vertical="center"/>
    </xf>
    <xf numFmtId="0" fontId="10" fillId="0" borderId="41" xfId="1" applyFont="1" applyFill="1" applyBorder="1" applyAlignment="1">
      <alignment horizontal="center" vertical="center"/>
    </xf>
    <xf numFmtId="0" fontId="7" fillId="0" borderId="41" xfId="1" applyBorder="1" applyAlignment="1">
      <alignment horizontal="center" vertical="center"/>
    </xf>
    <xf numFmtId="0" fontId="7" fillId="0" borderId="41" xfId="1" applyBorder="1" applyAlignment="1">
      <alignment vertical="center"/>
    </xf>
    <xf numFmtId="0" fontId="7" fillId="0" borderId="51" xfId="1" applyBorder="1" applyAlignment="1">
      <alignment vertical="center"/>
    </xf>
    <xf numFmtId="0" fontId="9" fillId="0" borderId="52" xfId="1" applyFont="1" applyBorder="1" applyAlignment="1">
      <alignment horizontal="left" vertical="center"/>
    </xf>
    <xf numFmtId="0" fontId="7" fillId="0" borderId="41" xfId="1" applyBorder="1" applyAlignment="1"/>
    <xf numFmtId="0" fontId="7" fillId="0" borderId="42" xfId="1" applyBorder="1" applyAlignment="1"/>
    <xf numFmtId="40" fontId="10" fillId="4" borderId="87" xfId="1" applyNumberFormat="1" applyFont="1" applyFill="1" applyBorder="1" applyAlignment="1">
      <alignment horizontal="center" vertical="center"/>
    </xf>
    <xf numFmtId="40" fontId="14" fillId="0" borderId="87" xfId="1" applyNumberFormat="1" applyFont="1" applyBorder="1" applyAlignment="1">
      <alignment horizontal="center" vertical="center"/>
    </xf>
    <xf numFmtId="40" fontId="14" fillId="0" borderId="88" xfId="1" applyNumberFormat="1" applyFont="1" applyBorder="1" applyAlignment="1">
      <alignment horizontal="center" vertical="center"/>
    </xf>
    <xf numFmtId="40" fontId="14" fillId="0" borderId="89" xfId="1" applyNumberFormat="1" applyFont="1" applyBorder="1" applyAlignment="1">
      <alignment horizontal="center" vertical="center"/>
    </xf>
    <xf numFmtId="0" fontId="9" fillId="0" borderId="90" xfId="1" applyFont="1" applyFill="1" applyBorder="1" applyAlignment="1">
      <alignment horizontal="center" vertical="center"/>
    </xf>
    <xf numFmtId="0" fontId="9" fillId="0" borderId="61" xfId="1" applyFont="1" applyFill="1" applyBorder="1" applyAlignment="1">
      <alignment horizontal="center" vertical="center"/>
    </xf>
    <xf numFmtId="0" fontId="12" fillId="0" borderId="61" xfId="1" applyFont="1" applyBorder="1" applyAlignment="1">
      <alignment horizontal="center" vertical="center"/>
    </xf>
    <xf numFmtId="0" fontId="12" fillId="0" borderId="62" xfId="1" applyFont="1" applyBorder="1" applyAlignment="1">
      <alignment horizontal="center" vertical="center"/>
    </xf>
    <xf numFmtId="0" fontId="10" fillId="4" borderId="34" xfId="1" applyFont="1" applyFill="1" applyBorder="1" applyAlignment="1">
      <alignment horizontal="center" vertical="center"/>
    </xf>
    <xf numFmtId="0" fontId="7" fillId="0" borderId="35" xfId="1" applyBorder="1" applyAlignment="1">
      <alignment horizontal="center" vertical="center"/>
    </xf>
    <xf numFmtId="0" fontId="7" fillId="0" borderId="36" xfId="1" applyBorder="1" applyAlignment="1">
      <alignment horizontal="center" vertical="center"/>
    </xf>
    <xf numFmtId="0" fontId="15" fillId="0" borderId="37" xfId="1" applyFont="1" applyBorder="1" applyAlignment="1">
      <alignment horizontal="center" vertical="center"/>
    </xf>
    <xf numFmtId="0" fontId="7" fillId="0" borderId="38" xfId="1" applyBorder="1" applyAlignment="1"/>
    <xf numFmtId="0" fontId="7" fillId="0" borderId="49" xfId="1" applyBorder="1" applyAlignment="1"/>
    <xf numFmtId="0" fontId="7" fillId="0" borderId="0" xfId="1" applyBorder="1" applyAlignment="1"/>
    <xf numFmtId="0" fontId="7" fillId="0" borderId="77" xfId="1" applyBorder="1" applyAlignment="1"/>
    <xf numFmtId="0" fontId="7" fillId="0" borderId="78" xfId="1" applyBorder="1" applyAlignment="1"/>
    <xf numFmtId="0" fontId="7" fillId="0" borderId="44" xfId="1" applyBorder="1" applyAlignment="1">
      <alignment horizontal="center" vertical="center"/>
    </xf>
    <xf numFmtId="0" fontId="7" fillId="0" borderId="75" xfId="1" applyBorder="1" applyAlignment="1">
      <alignment horizontal="center" vertical="center"/>
    </xf>
    <xf numFmtId="0" fontId="7" fillId="0" borderId="77" xfId="1" applyBorder="1" applyAlignment="1">
      <alignment horizontal="center" vertical="center"/>
    </xf>
    <xf numFmtId="0" fontId="7" fillId="0" borderId="78" xfId="1" applyBorder="1" applyAlignment="1">
      <alignment horizontal="center" vertical="center"/>
    </xf>
    <xf numFmtId="0" fontId="7" fillId="0" borderId="91" xfId="1" applyBorder="1" applyAlignment="1">
      <alignment horizontal="center" vertical="center"/>
    </xf>
    <xf numFmtId="0" fontId="10" fillId="4" borderId="29" xfId="1" applyFont="1" applyFill="1" applyBorder="1" applyAlignment="1">
      <alignment horizontal="center" vertical="center" wrapText="1"/>
    </xf>
    <xf numFmtId="0" fontId="12" fillId="0" borderId="29" xfId="1" applyFont="1" applyBorder="1" applyAlignment="1">
      <alignment horizontal="center" vertical="center"/>
    </xf>
    <xf numFmtId="0" fontId="12" fillId="0" borderId="24" xfId="1" applyFont="1" applyBorder="1" applyAlignment="1">
      <alignment horizontal="center" vertical="center"/>
    </xf>
    <xf numFmtId="0" fontId="7" fillId="0" borderId="45" xfId="1" applyBorder="1" applyAlignment="1">
      <alignment horizontal="center" vertical="center"/>
    </xf>
    <xf numFmtId="0" fontId="7" fillId="0" borderId="92" xfId="1" applyBorder="1" applyAlignment="1">
      <alignment horizontal="center" vertical="center"/>
    </xf>
    <xf numFmtId="0" fontId="7" fillId="0" borderId="93" xfId="1" applyBorder="1" applyAlignment="1">
      <alignment horizontal="center" vertical="center"/>
    </xf>
    <xf numFmtId="40" fontId="9" fillId="0" borderId="1" xfId="1" applyNumberFormat="1" applyFont="1" applyBorder="1" applyAlignment="1">
      <alignment horizontal="center" vertical="center"/>
    </xf>
    <xf numFmtId="40" fontId="9" fillId="0" borderId="2" xfId="1" applyNumberFormat="1" applyFont="1" applyBorder="1" applyAlignment="1">
      <alignment horizontal="center" vertical="center"/>
    </xf>
    <xf numFmtId="40" fontId="9" fillId="4" borderId="84" xfId="1" applyNumberFormat="1" applyFont="1" applyFill="1" applyBorder="1" applyAlignment="1">
      <alignment horizontal="center" vertical="center"/>
    </xf>
    <xf numFmtId="40" fontId="9" fillId="4" borderId="35" xfId="1" applyNumberFormat="1" applyFont="1" applyFill="1" applyBorder="1" applyAlignment="1">
      <alignment horizontal="center" vertical="center"/>
    </xf>
    <xf numFmtId="40" fontId="9" fillId="4" borderId="83" xfId="1" applyNumberFormat="1" applyFont="1" applyFill="1" applyBorder="1" applyAlignment="1">
      <alignment horizontal="center" vertical="center"/>
    </xf>
    <xf numFmtId="40" fontId="9" fillId="4" borderId="84" xfId="1" applyNumberFormat="1" applyFont="1" applyFill="1" applyBorder="1" applyAlignment="1">
      <alignment horizontal="center" vertical="center" wrapText="1"/>
    </xf>
    <xf numFmtId="40" fontId="9" fillId="4" borderId="35" xfId="1" applyNumberFormat="1" applyFont="1" applyFill="1" applyBorder="1" applyAlignment="1">
      <alignment horizontal="center" vertical="center" wrapText="1"/>
    </xf>
    <xf numFmtId="40" fontId="12" fillId="0" borderId="35" xfId="1" applyNumberFormat="1" applyFont="1" applyBorder="1" applyAlignment="1">
      <alignment horizontal="center" vertical="center" wrapText="1"/>
    </xf>
    <xf numFmtId="40" fontId="12" fillId="0" borderId="83" xfId="1" applyNumberFormat="1" applyFont="1" applyBorder="1" applyAlignment="1">
      <alignment horizontal="center" vertical="center" wrapText="1"/>
    </xf>
    <xf numFmtId="40" fontId="9" fillId="4" borderId="52" xfId="1" applyNumberFormat="1" applyFont="1" applyFill="1" applyBorder="1" applyAlignment="1">
      <alignment horizontal="center" vertical="center"/>
    </xf>
    <xf numFmtId="0" fontId="7" fillId="0" borderId="42" xfId="1" applyBorder="1" applyAlignment="1">
      <alignment horizontal="center" vertical="center"/>
    </xf>
    <xf numFmtId="0" fontId="10" fillId="0" borderId="53" xfId="1" applyFont="1" applyFill="1" applyBorder="1" applyAlignment="1">
      <alignment horizontal="center" vertical="center"/>
    </xf>
    <xf numFmtId="0" fontId="10" fillId="0" borderId="54" xfId="1" applyFont="1" applyFill="1" applyBorder="1" applyAlignment="1">
      <alignment horizontal="center" vertical="center"/>
    </xf>
    <xf numFmtId="0" fontId="7" fillId="0" borderId="54" xfId="1" applyBorder="1" applyAlignment="1">
      <alignment horizontal="center" vertical="center"/>
    </xf>
    <xf numFmtId="0" fontId="7" fillId="0" borderId="54" xfId="1" applyBorder="1" applyAlignment="1">
      <alignment vertical="center"/>
    </xf>
    <xf numFmtId="0" fontId="7" fillId="0" borderId="56" xfId="1" applyBorder="1" applyAlignment="1">
      <alignment vertical="center"/>
    </xf>
    <xf numFmtId="0" fontId="9" fillId="0" borderId="57" xfId="1" applyFont="1" applyBorder="1" applyAlignment="1">
      <alignment horizontal="left" vertical="center"/>
    </xf>
    <xf numFmtId="0" fontId="7" fillId="0" borderId="54" xfId="1" applyBorder="1" applyAlignment="1"/>
    <xf numFmtId="0" fontId="7" fillId="0" borderId="55" xfId="1" applyBorder="1" applyAlignment="1"/>
    <xf numFmtId="40" fontId="9" fillId="7" borderId="76" xfId="1" applyNumberFormat="1" applyFont="1" applyFill="1" applyBorder="1" applyAlignment="1" applyProtection="1">
      <alignment horizontal="center" vertical="center"/>
      <protection locked="0"/>
    </xf>
    <xf numFmtId="40" fontId="9" fillId="7" borderId="44" xfId="1" applyNumberFormat="1" applyFont="1" applyFill="1" applyBorder="1" applyAlignment="1" applyProtection="1">
      <alignment horizontal="center" vertical="center"/>
      <protection locked="0"/>
    </xf>
    <xf numFmtId="40" fontId="9" fillId="7" borderId="75" xfId="1" applyNumberFormat="1" applyFont="1" applyFill="1" applyBorder="1" applyAlignment="1" applyProtection="1">
      <alignment horizontal="center" vertical="center"/>
      <protection locked="0"/>
    </xf>
    <xf numFmtId="40" fontId="9" fillId="4" borderId="76" xfId="1" applyNumberFormat="1" applyFont="1" applyFill="1" applyBorder="1" applyAlignment="1">
      <alignment horizontal="center" vertical="center"/>
    </xf>
    <xf numFmtId="40" fontId="9" fillId="4" borderId="44" xfId="1" applyNumberFormat="1" applyFont="1" applyFill="1" applyBorder="1" applyAlignment="1">
      <alignment horizontal="center" vertical="center"/>
    </xf>
    <xf numFmtId="40" fontId="12" fillId="0" borderId="44" xfId="1" applyNumberFormat="1" applyFont="1" applyBorder="1" applyAlignment="1">
      <alignment horizontal="center" vertical="center"/>
    </xf>
    <xf numFmtId="40" fontId="12" fillId="0" borderId="75" xfId="1" applyNumberFormat="1" applyFont="1" applyBorder="1" applyAlignment="1">
      <alignment horizontal="center" vertical="center"/>
    </xf>
    <xf numFmtId="0" fontId="10" fillId="4" borderId="61" xfId="1" applyFont="1" applyFill="1" applyBorder="1" applyAlignment="1">
      <alignment horizontal="center" vertical="center"/>
    </xf>
    <xf numFmtId="0" fontId="14" fillId="0" borderId="61" xfId="1" applyFont="1" applyBorder="1" applyAlignment="1">
      <alignment horizontal="center" vertical="center"/>
    </xf>
    <xf numFmtId="0" fontId="14" fillId="0" borderId="62" xfId="1" applyFont="1" applyBorder="1" applyAlignment="1">
      <alignment horizontal="center" vertical="center"/>
    </xf>
    <xf numFmtId="0" fontId="9" fillId="0" borderId="84" xfId="1" applyFont="1" applyBorder="1" applyAlignment="1">
      <alignment horizontal="center" vertical="center"/>
    </xf>
    <xf numFmtId="40" fontId="9" fillId="7" borderId="53" xfId="1" applyNumberFormat="1" applyFont="1" applyFill="1" applyBorder="1" applyAlignment="1" applyProtection="1">
      <alignment horizontal="center" vertical="center"/>
      <protection locked="0"/>
    </xf>
    <xf numFmtId="40" fontId="9" fillId="7" borderId="54" xfId="1" applyNumberFormat="1" applyFont="1" applyFill="1" applyBorder="1" applyAlignment="1" applyProtection="1">
      <alignment horizontal="center" vertical="center"/>
      <protection locked="0"/>
    </xf>
    <xf numFmtId="40" fontId="12" fillId="7" borderId="56" xfId="1" applyNumberFormat="1" applyFont="1" applyFill="1" applyBorder="1" applyAlignment="1" applyProtection="1">
      <alignment horizontal="center" vertical="center"/>
      <protection locked="0"/>
    </xf>
    <xf numFmtId="40" fontId="9" fillId="8" borderId="57" xfId="1" applyNumberFormat="1" applyFont="1" applyFill="1" applyBorder="1" applyAlignment="1">
      <alignment horizontal="center" vertical="center"/>
    </xf>
    <xf numFmtId="40" fontId="9" fillId="8" borderId="54" xfId="1" applyNumberFormat="1" applyFont="1" applyFill="1" applyBorder="1" applyAlignment="1">
      <alignment horizontal="center" vertical="center"/>
    </xf>
    <xf numFmtId="0" fontId="12" fillId="8" borderId="56" xfId="1" applyFont="1" applyFill="1" applyBorder="1" applyAlignment="1">
      <alignment horizontal="center" vertical="center"/>
    </xf>
    <xf numFmtId="40" fontId="9" fillId="8" borderId="57" xfId="2" applyNumberFormat="1" applyFont="1" applyFill="1" applyBorder="1" applyAlignment="1">
      <alignment horizontal="center"/>
    </xf>
    <xf numFmtId="40" fontId="9" fillId="8" borderId="54" xfId="2" applyNumberFormat="1" applyFont="1" applyFill="1" applyBorder="1" applyAlignment="1">
      <alignment horizontal="center"/>
    </xf>
    <xf numFmtId="40" fontId="12" fillId="8" borderId="54" xfId="1" applyNumberFormat="1" applyFont="1" applyFill="1" applyBorder="1" applyAlignment="1">
      <alignment horizontal="center"/>
    </xf>
    <xf numFmtId="40" fontId="12" fillId="8" borderId="56" xfId="1" applyNumberFormat="1" applyFont="1" applyFill="1" applyBorder="1" applyAlignment="1">
      <alignment horizontal="center"/>
    </xf>
    <xf numFmtId="0" fontId="7" fillId="0" borderId="51" xfId="1" applyBorder="1" applyAlignment="1"/>
    <xf numFmtId="0" fontId="9" fillId="0" borderId="52" xfId="1" applyFont="1" applyBorder="1" applyAlignment="1"/>
    <xf numFmtId="0" fontId="10" fillId="4" borderId="49" xfId="1" applyFont="1" applyFill="1" applyBorder="1" applyAlignment="1">
      <alignment horizontal="center" vertical="center" textRotation="90"/>
    </xf>
    <xf numFmtId="0" fontId="10" fillId="4" borderId="77" xfId="1" applyFont="1" applyFill="1" applyBorder="1" applyAlignment="1">
      <alignment horizontal="center" vertical="center" textRotation="90"/>
    </xf>
    <xf numFmtId="0" fontId="10" fillId="0" borderId="34" xfId="1" applyFont="1" applyFill="1" applyBorder="1" applyAlignment="1">
      <alignment horizontal="center" vertical="center"/>
    </xf>
    <xf numFmtId="0" fontId="10" fillId="0" borderId="35" xfId="1" applyFont="1" applyFill="1" applyBorder="1" applyAlignment="1">
      <alignment horizontal="center" vertical="center"/>
    </xf>
    <xf numFmtId="0" fontId="7" fillId="0" borderId="35" xfId="1" applyBorder="1" applyAlignment="1"/>
    <xf numFmtId="0" fontId="7" fillId="0" borderId="83" xfId="1" applyBorder="1" applyAlignment="1"/>
    <xf numFmtId="0" fontId="7" fillId="0" borderId="36" xfId="1" applyBorder="1" applyAlignment="1"/>
    <xf numFmtId="40" fontId="9" fillId="4" borderId="43" xfId="1" applyNumberFormat="1" applyFont="1" applyFill="1" applyBorder="1" applyAlignment="1">
      <alignment horizontal="center" vertical="center" wrapText="1"/>
    </xf>
    <xf numFmtId="40" fontId="9" fillId="4" borderId="44" xfId="1" applyNumberFormat="1" applyFont="1" applyFill="1" applyBorder="1" applyAlignment="1">
      <alignment horizontal="center" vertical="center" wrapText="1"/>
    </xf>
    <xf numFmtId="40" fontId="12" fillId="0" borderId="75" xfId="1" applyNumberFormat="1" applyFont="1" applyBorder="1" applyAlignment="1">
      <alignment horizontal="center" vertical="center" wrapText="1"/>
    </xf>
    <xf numFmtId="40" fontId="12" fillId="0" borderId="46" xfId="1" applyNumberFormat="1" applyFont="1" applyBorder="1" applyAlignment="1">
      <alignment horizontal="center" vertical="center" wrapText="1"/>
    </xf>
    <xf numFmtId="40" fontId="12" fillId="0" borderId="47" xfId="1" applyNumberFormat="1" applyFont="1" applyBorder="1" applyAlignment="1">
      <alignment horizontal="center" vertical="center" wrapText="1"/>
    </xf>
    <xf numFmtId="40" fontId="12" fillId="0" borderId="65" xfId="1" applyNumberFormat="1" applyFont="1" applyBorder="1" applyAlignment="1">
      <alignment horizontal="center" vertical="center" wrapText="1"/>
    </xf>
    <xf numFmtId="0" fontId="12" fillId="0" borderId="75" xfId="1" applyFont="1" applyBorder="1" applyAlignment="1">
      <alignment horizontal="center" vertical="center"/>
    </xf>
    <xf numFmtId="0" fontId="12" fillId="0" borderId="66" xfId="1" applyFont="1" applyBorder="1" applyAlignment="1">
      <alignment horizontal="center" vertical="center"/>
    </xf>
    <xf numFmtId="0" fontId="12" fillId="0" borderId="47" xfId="1" applyFont="1" applyBorder="1" applyAlignment="1">
      <alignment horizontal="center" vertical="center"/>
    </xf>
    <xf numFmtId="0" fontId="12" fillId="0" borderId="65" xfId="1" applyFont="1" applyBorder="1" applyAlignment="1">
      <alignment horizontal="center" vertical="center"/>
    </xf>
    <xf numFmtId="40" fontId="9" fillId="4" borderId="76" xfId="1" applyNumberFormat="1" applyFont="1" applyFill="1" applyBorder="1" applyAlignment="1">
      <alignment horizontal="center" vertical="center" wrapText="1"/>
    </xf>
    <xf numFmtId="40" fontId="12" fillId="0" borderId="66" xfId="1" applyNumberFormat="1" applyFont="1" applyBorder="1" applyAlignment="1">
      <alignment horizontal="center" vertical="center" wrapText="1"/>
    </xf>
    <xf numFmtId="0" fontId="7" fillId="0" borderId="66" xfId="1" applyBorder="1" applyAlignment="1">
      <alignment horizontal="center" vertical="center"/>
    </xf>
    <xf numFmtId="0" fontId="7" fillId="0" borderId="47" xfId="1" applyBorder="1" applyAlignment="1">
      <alignment horizontal="center" vertical="center"/>
    </xf>
    <xf numFmtId="0" fontId="7" fillId="0" borderId="48" xfId="1" applyBorder="1" applyAlignment="1">
      <alignment horizontal="center" vertical="center"/>
    </xf>
    <xf numFmtId="40" fontId="12" fillId="0" borderId="83" xfId="1" applyNumberFormat="1" applyFont="1" applyBorder="1" applyAlignment="1">
      <alignment horizontal="center" vertical="center"/>
    </xf>
    <xf numFmtId="40" fontId="9" fillId="4" borderId="83" xfId="1" applyNumberFormat="1" applyFont="1" applyFill="1" applyBorder="1" applyAlignment="1">
      <alignment horizontal="center" vertical="center" wrapText="1"/>
    </xf>
    <xf numFmtId="40" fontId="9" fillId="7" borderId="57" xfId="1" applyNumberFormat="1" applyFont="1" applyFill="1" applyBorder="1" applyAlignment="1" applyProtection="1">
      <alignment horizontal="center" vertical="center"/>
      <protection locked="0"/>
    </xf>
    <xf numFmtId="40" fontId="12" fillId="7" borderId="56" xfId="1" applyNumberFormat="1" applyFont="1" applyFill="1" applyBorder="1" applyProtection="1">
      <protection locked="0"/>
    </xf>
    <xf numFmtId="40" fontId="9" fillId="4" borderId="54" xfId="1" applyNumberFormat="1" applyFont="1" applyFill="1" applyBorder="1" applyAlignment="1">
      <alignment horizontal="center" vertical="center"/>
    </xf>
    <xf numFmtId="40" fontId="9" fillId="4" borderId="56" xfId="1" applyNumberFormat="1" applyFont="1" applyFill="1" applyBorder="1" applyAlignment="1">
      <alignment horizontal="center" vertical="center"/>
    </xf>
    <xf numFmtId="0" fontId="9" fillId="0" borderId="81" xfId="1" applyFont="1" applyBorder="1" applyAlignment="1">
      <alignment horizontal="center" vertical="center"/>
    </xf>
    <xf numFmtId="0" fontId="9" fillId="0" borderId="79" xfId="1" applyFont="1" applyBorder="1" applyAlignment="1">
      <alignment horizontal="center" vertical="center"/>
    </xf>
    <xf numFmtId="0" fontId="9" fillId="0" borderId="80" xfId="1" applyFont="1" applyBorder="1" applyAlignment="1">
      <alignment horizontal="center" vertical="center"/>
    </xf>
    <xf numFmtId="0" fontId="9" fillId="0" borderId="82" xfId="1" applyFont="1" applyBorder="1" applyAlignment="1">
      <alignment horizontal="center" vertical="center"/>
    </xf>
    <xf numFmtId="40" fontId="9" fillId="8" borderId="57" xfId="3" applyNumberFormat="1" applyFont="1" applyFill="1" applyBorder="1" applyAlignment="1">
      <alignment horizontal="center"/>
    </xf>
    <xf numFmtId="40" fontId="9" fillId="8" borderId="54" xfId="3" applyNumberFormat="1" applyFont="1" applyFill="1" applyBorder="1" applyAlignment="1">
      <alignment horizontal="center"/>
    </xf>
    <xf numFmtId="0" fontId="12" fillId="8" borderId="56" xfId="1" applyFont="1" applyFill="1" applyBorder="1" applyAlignment="1">
      <alignment horizontal="center"/>
    </xf>
    <xf numFmtId="0" fontId="9" fillId="0" borderId="69" xfId="1" applyFont="1" applyBorder="1" applyAlignment="1">
      <alignment horizontal="center" vertical="center"/>
    </xf>
    <xf numFmtId="0" fontId="9" fillId="0" borderId="67" xfId="1" applyFont="1" applyBorder="1" applyAlignment="1">
      <alignment horizontal="center" vertical="center"/>
    </xf>
    <xf numFmtId="0" fontId="9" fillId="0" borderId="68" xfId="1" applyFont="1" applyBorder="1" applyAlignment="1">
      <alignment horizontal="center" vertical="center"/>
    </xf>
    <xf numFmtId="0" fontId="9" fillId="0" borderId="70" xfId="1" applyFont="1" applyBorder="1" applyAlignment="1">
      <alignment horizontal="center" vertical="center"/>
    </xf>
    <xf numFmtId="40" fontId="9" fillId="4" borderId="40" xfId="1" applyNumberFormat="1" applyFont="1" applyFill="1" applyBorder="1" applyAlignment="1">
      <alignment horizontal="center" vertical="center"/>
    </xf>
    <xf numFmtId="40" fontId="9" fillId="4" borderId="41" xfId="1" applyNumberFormat="1" applyFont="1" applyFill="1" applyBorder="1" applyAlignment="1">
      <alignment horizontal="center" vertical="center"/>
    </xf>
    <xf numFmtId="40" fontId="12" fillId="0" borderId="51" xfId="1" applyNumberFormat="1" applyFont="1" applyBorder="1" applyAlignment="1">
      <alignment horizontal="center" vertical="center"/>
    </xf>
    <xf numFmtId="0" fontId="12" fillId="0" borderId="51" xfId="1" applyFont="1" applyBorder="1" applyAlignment="1">
      <alignment horizontal="center" vertical="center"/>
    </xf>
    <xf numFmtId="40" fontId="9" fillId="4" borderId="52" xfId="1" applyNumberFormat="1" applyFont="1" applyFill="1" applyBorder="1" applyAlignment="1">
      <alignment horizontal="center" vertical="center" wrapText="1"/>
    </xf>
    <xf numFmtId="40" fontId="9" fillId="4" borderId="41" xfId="1" applyNumberFormat="1" applyFont="1" applyFill="1" applyBorder="1" applyAlignment="1">
      <alignment horizontal="center" vertical="center" wrapText="1"/>
    </xf>
    <xf numFmtId="40" fontId="12" fillId="0" borderId="51" xfId="1" applyNumberFormat="1" applyFont="1" applyBorder="1" applyAlignment="1">
      <alignment horizontal="center" vertical="center" wrapText="1"/>
    </xf>
    <xf numFmtId="0" fontId="10" fillId="0" borderId="43" xfId="1" applyFont="1" applyBorder="1" applyAlignment="1">
      <alignment horizontal="center" vertical="center" wrapText="1"/>
    </xf>
    <xf numFmtId="0" fontId="10" fillId="0" borderId="44" xfId="1" applyFont="1" applyBorder="1" applyAlignment="1">
      <alignment horizontal="center" vertical="center" wrapText="1"/>
    </xf>
    <xf numFmtId="0" fontId="10" fillId="0" borderId="77" xfId="1" applyFont="1" applyBorder="1" applyAlignment="1">
      <alignment horizontal="center" vertical="center" wrapText="1"/>
    </xf>
    <xf numFmtId="0" fontId="10" fillId="0" borderId="78" xfId="1" applyFont="1" applyBorder="1" applyAlignment="1">
      <alignment horizontal="center" vertical="center" wrapText="1"/>
    </xf>
    <xf numFmtId="0" fontId="9" fillId="0" borderId="71" xfId="1" applyFont="1" applyBorder="1" applyAlignment="1">
      <alignment horizontal="center" vertical="center"/>
    </xf>
    <xf numFmtId="0" fontId="9" fillId="0" borderId="72" xfId="1" applyFont="1" applyBorder="1" applyAlignment="1">
      <alignment horizontal="center" vertical="center"/>
    </xf>
    <xf numFmtId="0" fontId="9" fillId="0" borderId="73" xfId="1" applyFont="1" applyBorder="1" applyAlignment="1">
      <alignment horizontal="center" vertical="center"/>
    </xf>
    <xf numFmtId="0" fontId="9" fillId="0" borderId="74" xfId="1" applyFont="1" applyBorder="1" applyAlignment="1">
      <alignment horizontal="center" vertical="center"/>
    </xf>
    <xf numFmtId="0" fontId="10" fillId="0" borderId="46" xfId="1" applyFont="1" applyBorder="1" applyAlignment="1">
      <alignment horizontal="center" vertical="center" wrapText="1"/>
    </xf>
    <xf numFmtId="0" fontId="10" fillId="0" borderId="47" xfId="1" applyFont="1" applyBorder="1" applyAlignment="1">
      <alignment horizontal="center" vertical="center" wrapText="1"/>
    </xf>
    <xf numFmtId="0" fontId="7" fillId="0" borderId="67" xfId="1" applyBorder="1" applyAlignment="1">
      <alignment horizontal="center" vertical="center"/>
    </xf>
    <xf numFmtId="0" fontId="7" fillId="0" borderId="68" xfId="1" applyBorder="1" applyAlignment="1">
      <alignment horizontal="center" vertical="center"/>
    </xf>
    <xf numFmtId="40" fontId="9" fillId="4" borderId="51" xfId="1" applyNumberFormat="1" applyFont="1" applyFill="1" applyBorder="1" applyAlignment="1">
      <alignment horizontal="center" vertical="center"/>
    </xf>
    <xf numFmtId="0" fontId="7" fillId="0" borderId="51" xfId="1" applyBorder="1" applyAlignment="1">
      <alignment horizontal="center" vertical="center"/>
    </xf>
    <xf numFmtId="40" fontId="9" fillId="4" borderId="51" xfId="1" applyNumberFormat="1" applyFont="1" applyFill="1" applyBorder="1" applyAlignment="1">
      <alignment horizontal="center" vertical="center" wrapText="1"/>
    </xf>
    <xf numFmtId="0" fontId="7" fillId="0" borderId="65" xfId="1" applyBorder="1" applyAlignment="1">
      <alignment horizontal="center" vertical="center"/>
    </xf>
    <xf numFmtId="40" fontId="9" fillId="8" borderId="56" xfId="1" applyNumberFormat="1" applyFont="1" applyFill="1" applyBorder="1" applyAlignment="1">
      <alignment horizontal="center" vertical="center"/>
    </xf>
    <xf numFmtId="0" fontId="7" fillId="8" borderId="54" xfId="1" applyFill="1" applyBorder="1" applyAlignment="1">
      <alignment horizontal="center" vertical="center"/>
    </xf>
    <xf numFmtId="0" fontId="7" fillId="8" borderId="56" xfId="1" applyFill="1" applyBorder="1" applyAlignment="1">
      <alignment horizontal="center" vertical="center"/>
    </xf>
    <xf numFmtId="49" fontId="9" fillId="0" borderId="57" xfId="1" applyNumberFormat="1" applyFont="1" applyBorder="1" applyAlignment="1">
      <alignment horizontal="center" vertical="top"/>
    </xf>
    <xf numFmtId="49" fontId="9" fillId="0" borderId="54" xfId="1" applyNumberFormat="1" applyFont="1" applyBorder="1" applyAlignment="1">
      <alignment horizontal="center" vertical="top"/>
    </xf>
    <xf numFmtId="49" fontId="9" fillId="0" borderId="56" xfId="1" applyNumberFormat="1" applyFont="1" applyBorder="1" applyAlignment="1">
      <alignment horizontal="center" vertical="top"/>
    </xf>
    <xf numFmtId="49" fontId="9" fillId="0" borderId="55" xfId="1" applyNumberFormat="1" applyFont="1" applyBorder="1" applyAlignment="1">
      <alignment horizontal="center" vertical="top"/>
    </xf>
    <xf numFmtId="40" fontId="10" fillId="4" borderId="58" xfId="1" applyNumberFormat="1" applyFont="1" applyFill="1" applyBorder="1" applyAlignment="1">
      <alignment horizontal="center" vertical="center" wrapText="1"/>
    </xf>
    <xf numFmtId="40" fontId="10" fillId="4" borderId="59" xfId="1" applyNumberFormat="1" applyFont="1" applyFill="1" applyBorder="1" applyAlignment="1">
      <alignment horizontal="center" vertical="center" wrapText="1"/>
    </xf>
    <xf numFmtId="40" fontId="12" fillId="0" borderId="59" xfId="1" applyNumberFormat="1" applyFont="1" applyBorder="1" applyAlignment="1">
      <alignment horizontal="center" vertical="center"/>
    </xf>
    <xf numFmtId="40" fontId="12" fillId="0" borderId="60" xfId="1" applyNumberFormat="1" applyFont="1" applyBorder="1" applyAlignment="1">
      <alignment horizontal="center" vertical="center"/>
    </xf>
    <xf numFmtId="0" fontId="10" fillId="4" borderId="37" xfId="1" applyFont="1" applyFill="1" applyBorder="1" applyAlignment="1">
      <alignment horizontal="center" vertical="center" textRotation="90"/>
    </xf>
    <xf numFmtId="0" fontId="7" fillId="0" borderId="49" xfId="1" applyBorder="1" applyAlignment="1">
      <alignment horizontal="center" vertical="center" textRotation="90"/>
    </xf>
    <xf numFmtId="0" fontId="7" fillId="0" borderId="61" xfId="1" applyBorder="1" applyAlignment="1">
      <alignment horizontal="center" vertical="center"/>
    </xf>
    <xf numFmtId="0" fontId="7" fillId="0" borderId="62" xfId="1" applyBorder="1" applyAlignment="1">
      <alignment horizontal="center" vertical="center"/>
    </xf>
    <xf numFmtId="0" fontId="9" fillId="4" borderId="64" xfId="1" applyFont="1" applyFill="1" applyBorder="1" applyAlignment="1">
      <alignment horizontal="center" vertical="center"/>
    </xf>
    <xf numFmtId="0" fontId="9" fillId="4" borderId="0" xfId="1" applyFont="1" applyFill="1" applyBorder="1" applyAlignment="1">
      <alignment horizontal="center" vertical="center"/>
    </xf>
    <xf numFmtId="0" fontId="9" fillId="4" borderId="63" xfId="1" applyFont="1" applyFill="1" applyBorder="1" applyAlignment="1">
      <alignment horizontal="center" vertical="center"/>
    </xf>
    <xf numFmtId="0" fontId="9" fillId="4" borderId="66" xfId="1" applyFont="1" applyFill="1" applyBorder="1" applyAlignment="1">
      <alignment horizontal="center" vertical="center"/>
    </xf>
    <xf numFmtId="0" fontId="9" fillId="4" borderId="47" xfId="1" applyFont="1" applyFill="1" applyBorder="1" applyAlignment="1">
      <alignment horizontal="center" vertical="center"/>
    </xf>
    <xf numFmtId="0" fontId="9" fillId="4" borderId="65" xfId="1" applyFont="1" applyFill="1" applyBorder="1" applyAlignment="1">
      <alignment horizontal="center" vertical="center"/>
    </xf>
    <xf numFmtId="0" fontId="9" fillId="4" borderId="64" xfId="1" applyFont="1" applyFill="1" applyBorder="1" applyAlignment="1">
      <alignment horizontal="center" vertical="center" wrapText="1"/>
    </xf>
    <xf numFmtId="0" fontId="9" fillId="4" borderId="0" xfId="1" applyFont="1" applyFill="1" applyBorder="1" applyAlignment="1">
      <alignment horizontal="center" vertical="center" wrapText="1"/>
    </xf>
    <xf numFmtId="0" fontId="9" fillId="4" borderId="63" xfId="1" applyFont="1" applyFill="1" applyBorder="1" applyAlignment="1">
      <alignment horizontal="center" vertical="center" wrapText="1"/>
    </xf>
    <xf numFmtId="0" fontId="9" fillId="4" borderId="66" xfId="1" applyFont="1" applyFill="1" applyBorder="1" applyAlignment="1">
      <alignment horizontal="center" vertical="center" wrapText="1"/>
    </xf>
    <xf numFmtId="0" fontId="9" fillId="4" borderId="47" xfId="1" applyFont="1" applyFill="1" applyBorder="1" applyAlignment="1">
      <alignment horizontal="center" vertical="center" wrapText="1"/>
    </xf>
    <xf numFmtId="0" fontId="9" fillId="4" borderId="65" xfId="1" applyFont="1" applyFill="1" applyBorder="1" applyAlignment="1">
      <alignment horizontal="center" vertical="center" wrapText="1"/>
    </xf>
    <xf numFmtId="40" fontId="9" fillId="7" borderId="56" xfId="1" applyNumberFormat="1" applyFont="1" applyFill="1" applyBorder="1" applyAlignment="1" applyProtection="1">
      <alignment horizontal="center" vertical="center"/>
      <protection locked="0"/>
    </xf>
    <xf numFmtId="40" fontId="12" fillId="0" borderId="57" xfId="1" applyNumberFormat="1" applyFont="1" applyBorder="1" applyAlignment="1">
      <alignment horizontal="left"/>
    </xf>
    <xf numFmtId="0" fontId="7" fillId="0" borderId="54" xfId="1" applyBorder="1" applyAlignment="1">
      <alignment horizontal="left"/>
    </xf>
    <xf numFmtId="0" fontId="7" fillId="0" borderId="55" xfId="1" applyBorder="1" applyAlignment="1">
      <alignment horizontal="left"/>
    </xf>
    <xf numFmtId="0" fontId="9" fillId="4" borderId="50" xfId="1" applyFont="1" applyFill="1" applyBorder="1" applyAlignment="1">
      <alignment horizontal="center" vertical="center"/>
    </xf>
    <xf numFmtId="0" fontId="9" fillId="4" borderId="48" xfId="1" applyFont="1" applyFill="1" applyBorder="1" applyAlignment="1">
      <alignment horizontal="center" vertical="center"/>
    </xf>
    <xf numFmtId="0" fontId="10" fillId="4" borderId="53" xfId="1" applyFont="1" applyFill="1" applyBorder="1" applyAlignment="1">
      <alignment horizontal="left" vertical="center" wrapText="1"/>
    </xf>
    <xf numFmtId="0" fontId="7" fillId="0" borderId="54" xfId="1" applyBorder="1" applyAlignment="1">
      <alignment horizontal="left" vertical="center" wrapText="1"/>
    </xf>
    <xf numFmtId="0" fontId="7" fillId="0" borderId="55" xfId="1" applyBorder="1" applyAlignment="1">
      <alignment horizontal="left" vertical="center" wrapText="1"/>
    </xf>
    <xf numFmtId="14" fontId="9" fillId="7" borderId="53" xfId="1" applyNumberFormat="1" applyFont="1" applyFill="1" applyBorder="1" applyAlignment="1" applyProtection="1">
      <alignment horizontal="left"/>
      <protection locked="0"/>
    </xf>
    <xf numFmtId="0" fontId="11" fillId="7" borderId="54" xfId="1" applyFont="1" applyFill="1" applyBorder="1" applyAlignment="1" applyProtection="1">
      <alignment horizontal="left"/>
      <protection locked="0"/>
    </xf>
    <xf numFmtId="0" fontId="11" fillId="7" borderId="55" xfId="1" applyFont="1" applyFill="1" applyBorder="1" applyAlignment="1" applyProtection="1">
      <alignment horizontal="left"/>
      <protection locked="0"/>
    </xf>
    <xf numFmtId="0" fontId="10" fillId="0" borderId="53" xfId="1" applyFont="1" applyFill="1" applyBorder="1" applyAlignment="1">
      <alignment horizontal="center"/>
    </xf>
    <xf numFmtId="0" fontId="10" fillId="0" borderId="54" xfId="1" applyFont="1" applyFill="1" applyBorder="1" applyAlignment="1">
      <alignment horizontal="center"/>
    </xf>
    <xf numFmtId="0" fontId="10" fillId="0" borderId="55" xfId="1" applyFont="1" applyFill="1" applyBorder="1" applyAlignment="1">
      <alignment horizontal="center"/>
    </xf>
    <xf numFmtId="0" fontId="7" fillId="0" borderId="53" xfId="1" applyFont="1" applyFill="1" applyBorder="1" applyAlignment="1" applyProtection="1">
      <alignment horizontal="center" vertical="top" wrapText="1"/>
      <protection locked="0"/>
    </xf>
    <xf numFmtId="0" fontId="7" fillId="0" borderId="54" xfId="1" applyFill="1" applyBorder="1" applyAlignment="1" applyProtection="1">
      <alignment horizontal="center" vertical="top" wrapText="1"/>
      <protection locked="0"/>
    </xf>
    <xf numFmtId="0" fontId="7" fillId="0" borderId="55" xfId="1" applyFill="1" applyBorder="1" applyAlignment="1" applyProtection="1">
      <alignment horizontal="center" vertical="top" wrapText="1"/>
      <protection locked="0"/>
    </xf>
    <xf numFmtId="49" fontId="9" fillId="0" borderId="54" xfId="1" applyNumberFormat="1" applyFont="1" applyBorder="1" applyAlignment="1">
      <alignment horizontal="center"/>
    </xf>
    <xf numFmtId="49" fontId="9" fillId="0" borderId="56" xfId="1" applyNumberFormat="1" applyFont="1" applyBorder="1" applyAlignment="1">
      <alignment horizontal="center"/>
    </xf>
    <xf numFmtId="0" fontId="9" fillId="7" borderId="40" xfId="1" applyFont="1" applyFill="1" applyBorder="1" applyAlignment="1" applyProtection="1">
      <protection locked="0"/>
    </xf>
    <xf numFmtId="0" fontId="11" fillId="7" borderId="41" xfId="1" applyFont="1" applyFill="1" applyBorder="1" applyAlignment="1" applyProtection="1">
      <protection locked="0"/>
    </xf>
    <xf numFmtId="0" fontId="11" fillId="7" borderId="42" xfId="1" applyFont="1" applyFill="1" applyBorder="1" applyAlignment="1" applyProtection="1">
      <protection locked="0"/>
    </xf>
    <xf numFmtId="0" fontId="10" fillId="4" borderId="40" xfId="1" applyFont="1" applyFill="1" applyBorder="1" applyAlignment="1">
      <alignment horizontal="left" vertical="top" wrapText="1"/>
    </xf>
    <xf numFmtId="0" fontId="12" fillId="0" borderId="41" xfId="1" applyFont="1" applyBorder="1" applyAlignment="1">
      <alignment vertical="top" wrapText="1"/>
    </xf>
    <xf numFmtId="0" fontId="12" fillId="0" borderId="42" xfId="1" applyFont="1" applyBorder="1" applyAlignment="1">
      <alignment vertical="top" wrapText="1"/>
    </xf>
    <xf numFmtId="0" fontId="12" fillId="0" borderId="53" xfId="1" applyFont="1" applyBorder="1" applyAlignment="1">
      <alignment vertical="top" wrapText="1"/>
    </xf>
    <xf numFmtId="0" fontId="12" fillId="0" borderId="54" xfId="1" applyFont="1" applyBorder="1" applyAlignment="1">
      <alignment vertical="top" wrapText="1"/>
    </xf>
    <xf numFmtId="0" fontId="12" fillId="0" borderId="55" xfId="1" applyFont="1" applyBorder="1" applyAlignment="1">
      <alignment vertical="top" wrapText="1"/>
    </xf>
    <xf numFmtId="0" fontId="10" fillId="4" borderId="41" xfId="1" applyFont="1" applyFill="1" applyBorder="1" applyAlignment="1">
      <alignment horizontal="center" vertical="center"/>
    </xf>
    <xf numFmtId="0" fontId="10" fillId="4" borderId="51" xfId="1" applyFont="1" applyFill="1" applyBorder="1" applyAlignment="1">
      <alignment horizontal="center" vertical="center"/>
    </xf>
    <xf numFmtId="0" fontId="10" fillId="4" borderId="52" xfId="1" applyFont="1" applyFill="1" applyBorder="1" applyAlignment="1">
      <alignment horizontal="center" vertical="center"/>
    </xf>
    <xf numFmtId="0" fontId="36" fillId="9" borderId="0" xfId="1" applyFont="1" applyFill="1" applyAlignment="1">
      <alignment horizontal="center" vertical="center"/>
    </xf>
    <xf numFmtId="0" fontId="10" fillId="4" borderId="34" xfId="1" applyFont="1" applyFill="1" applyBorder="1" applyAlignment="1">
      <alignment horizontal="left" vertical="center" wrapText="1"/>
    </xf>
    <xf numFmtId="0" fontId="7" fillId="0" borderId="35" xfId="1" applyBorder="1" applyAlignment="1">
      <alignment horizontal="left" vertical="center" wrapText="1"/>
    </xf>
    <xf numFmtId="0" fontId="7" fillId="0" borderId="36" xfId="1" applyBorder="1" applyAlignment="1">
      <alignment horizontal="left" vertical="center" wrapText="1"/>
    </xf>
    <xf numFmtId="0" fontId="7" fillId="7" borderId="34" xfId="1" applyFill="1" applyBorder="1" applyAlignment="1" applyProtection="1">
      <alignment horizontal="left" vertical="center" wrapText="1"/>
      <protection locked="0"/>
    </xf>
    <xf numFmtId="0" fontId="7" fillId="7" borderId="35" xfId="1" applyFill="1" applyBorder="1" applyAlignment="1" applyProtection="1">
      <alignment vertical="center" wrapText="1"/>
      <protection locked="0"/>
    </xf>
    <xf numFmtId="0" fontId="7" fillId="7" borderId="36" xfId="1" applyFill="1" applyBorder="1" applyAlignment="1" applyProtection="1">
      <alignment vertical="center" wrapText="1"/>
      <protection locked="0"/>
    </xf>
    <xf numFmtId="0" fontId="10" fillId="4" borderId="37" xfId="1" applyFont="1" applyFill="1" applyBorder="1" applyAlignment="1">
      <alignment horizontal="left" vertical="top" wrapText="1"/>
    </xf>
    <xf numFmtId="0" fontId="7" fillId="0" borderId="39" xfId="1" applyBorder="1" applyAlignment="1"/>
    <xf numFmtId="0" fontId="7" fillId="0" borderId="46" xfId="1" applyBorder="1" applyAlignment="1"/>
    <xf numFmtId="0" fontId="7" fillId="0" borderId="47" xfId="1" applyBorder="1" applyAlignment="1"/>
    <xf numFmtId="0" fontId="7" fillId="0" borderId="48" xfId="1" applyBorder="1" applyAlignment="1"/>
    <xf numFmtId="40" fontId="10" fillId="8" borderId="34" xfId="1" applyNumberFormat="1" applyFont="1" applyFill="1" applyBorder="1" applyAlignment="1">
      <alignment horizontal="left" vertical="center" wrapText="1"/>
    </xf>
    <xf numFmtId="0" fontId="7" fillId="8" borderId="35" xfId="1" applyFill="1" applyBorder="1" applyAlignment="1"/>
    <xf numFmtId="0" fontId="7" fillId="8" borderId="36" xfId="1" applyFill="1" applyBorder="1" applyAlignment="1"/>
    <xf numFmtId="0" fontId="10" fillId="4" borderId="40" xfId="1" applyFont="1" applyFill="1" applyBorder="1" applyAlignment="1">
      <alignment horizontal="left" vertical="center" wrapText="1"/>
    </xf>
    <xf numFmtId="0" fontId="7" fillId="0" borderId="41" xfId="1" applyBorder="1" applyAlignment="1">
      <alignment horizontal="left" vertical="center" wrapText="1"/>
    </xf>
    <xf numFmtId="0" fontId="7" fillId="0" borderId="42" xfId="1" applyBorder="1" applyAlignment="1">
      <alignment horizontal="left" vertical="center" wrapText="1"/>
    </xf>
    <xf numFmtId="0" fontId="10" fillId="8" borderId="40" xfId="1" applyFont="1" applyFill="1" applyBorder="1" applyAlignment="1">
      <alignment horizontal="left" wrapText="1"/>
    </xf>
    <xf numFmtId="0" fontId="7" fillId="8" borderId="41" xfId="1" applyFill="1" applyBorder="1"/>
    <xf numFmtId="0" fontId="7" fillId="8" borderId="42" xfId="1" applyFill="1" applyBorder="1"/>
    <xf numFmtId="0" fontId="9" fillId="7" borderId="34" xfId="1" applyFont="1" applyFill="1" applyBorder="1" applyAlignment="1" applyProtection="1">
      <protection locked="0"/>
    </xf>
    <xf numFmtId="0" fontId="11" fillId="7" borderId="35" xfId="1" applyFont="1" applyFill="1" applyBorder="1" applyAlignment="1" applyProtection="1">
      <protection locked="0"/>
    </xf>
    <xf numFmtId="0" fontId="11" fillId="7" borderId="36" xfId="1" applyFont="1" applyFill="1" applyBorder="1" applyAlignment="1" applyProtection="1">
      <protection locked="0"/>
    </xf>
    <xf numFmtId="0" fontId="10" fillId="4" borderId="35" xfId="1" applyFont="1" applyFill="1" applyBorder="1" applyAlignment="1">
      <alignment horizontal="left" vertical="center" wrapText="1"/>
    </xf>
    <xf numFmtId="0" fontId="12" fillId="0" borderId="35" xfId="1" applyFont="1" applyBorder="1" applyAlignment="1">
      <alignment horizontal="left" vertical="center" wrapText="1"/>
    </xf>
    <xf numFmtId="0" fontId="12" fillId="0" borderId="36" xfId="1" applyFont="1" applyBorder="1" applyAlignment="1">
      <alignment horizontal="left" vertical="center" wrapText="1"/>
    </xf>
    <xf numFmtId="0" fontId="9" fillId="7" borderId="34" xfId="1" applyFont="1" applyFill="1" applyBorder="1" applyAlignment="1" applyProtection="1">
      <alignment horizontal="left" vertical="center" wrapText="1"/>
      <protection locked="0"/>
    </xf>
    <xf numFmtId="0" fontId="9" fillId="7" borderId="35" xfId="1" applyFont="1" applyFill="1" applyBorder="1" applyAlignment="1" applyProtection="1">
      <alignment horizontal="left" vertical="center" wrapText="1"/>
      <protection locked="0"/>
    </xf>
    <xf numFmtId="0" fontId="9" fillId="7" borderId="36" xfId="1" applyFont="1" applyFill="1" applyBorder="1" applyAlignment="1" applyProtection="1">
      <alignment horizontal="left" vertical="center" wrapText="1"/>
      <protection locked="0"/>
    </xf>
    <xf numFmtId="0" fontId="10" fillId="4" borderId="36" xfId="1" applyFont="1" applyFill="1" applyBorder="1" applyAlignment="1">
      <alignment horizontal="left" vertical="center" wrapText="1"/>
    </xf>
    <xf numFmtId="0" fontId="7" fillId="7" borderId="35" xfId="1" applyFill="1" applyBorder="1" applyAlignment="1" applyProtection="1">
      <alignment horizontal="left" vertical="center" wrapText="1"/>
      <protection locked="0"/>
    </xf>
    <xf numFmtId="0" fontId="7" fillId="7" borderId="36" xfId="1" applyFill="1" applyBorder="1" applyAlignment="1" applyProtection="1">
      <alignment horizontal="left" vertical="center" wrapText="1"/>
      <protection locked="0"/>
    </xf>
    <xf numFmtId="0" fontId="10" fillId="4" borderId="42" xfId="1" applyFont="1" applyFill="1" applyBorder="1" applyAlignment="1">
      <alignment horizontal="center" vertical="center"/>
    </xf>
    <xf numFmtId="0" fontId="37" fillId="9" borderId="47" xfId="1" applyFont="1" applyFill="1" applyBorder="1" applyAlignment="1">
      <alignment horizontal="center" vertical="center"/>
    </xf>
    <xf numFmtId="0" fontId="7" fillId="9" borderId="47" xfId="1" applyFill="1" applyBorder="1" applyAlignment="1">
      <alignment horizontal="center" vertical="center"/>
    </xf>
    <xf numFmtId="0" fontId="20" fillId="0" borderId="160" xfId="1" applyFont="1" applyBorder="1" applyAlignment="1">
      <alignment horizontal="center"/>
    </xf>
    <xf numFmtId="0" fontId="20" fillId="0" borderId="161" xfId="1" applyFont="1" applyBorder="1" applyAlignment="1">
      <alignment horizontal="center"/>
    </xf>
    <xf numFmtId="0" fontId="20" fillId="0" borderId="162" xfId="1" applyFont="1" applyBorder="1" applyAlignment="1">
      <alignment horizontal="center"/>
    </xf>
    <xf numFmtId="0" fontId="20" fillId="0" borderId="169" xfId="1" applyFont="1" applyBorder="1" applyAlignment="1">
      <alignment horizontal="center"/>
    </xf>
    <xf numFmtId="0" fontId="20" fillId="0" borderId="170" xfId="1" applyFont="1" applyBorder="1" applyAlignment="1">
      <alignment horizontal="center"/>
    </xf>
    <xf numFmtId="0" fontId="20" fillId="0" borderId="171" xfId="1" applyFont="1" applyBorder="1" applyAlignment="1">
      <alignment horizontal="center"/>
    </xf>
    <xf numFmtId="0" fontId="21" fillId="0" borderId="143" xfId="1" applyFont="1" applyBorder="1" applyAlignment="1">
      <alignment horizontal="right" vertical="center" indent="1"/>
    </xf>
    <xf numFmtId="0" fontId="21" fillId="0" borderId="144" xfId="1" applyFont="1" applyBorder="1" applyAlignment="1">
      <alignment horizontal="right" vertical="center" indent="1"/>
    </xf>
    <xf numFmtId="0" fontId="21" fillId="0" borderId="145" xfId="1" applyFont="1" applyBorder="1" applyAlignment="1">
      <alignment horizontal="right" vertical="center" indent="1"/>
    </xf>
    <xf numFmtId="0" fontId="19" fillId="8" borderId="53" xfId="1" applyFont="1" applyFill="1" applyBorder="1" applyAlignment="1" applyProtection="1">
      <alignment horizontal="center" vertical="center" wrapText="1"/>
    </xf>
    <xf numFmtId="0" fontId="19" fillId="8" borderId="55" xfId="1" applyFont="1" applyFill="1" applyBorder="1" applyAlignment="1" applyProtection="1">
      <alignment horizontal="center" vertical="center" wrapText="1"/>
    </xf>
    <xf numFmtId="0" fontId="23" fillId="0" borderId="125" xfId="1" applyFont="1" applyBorder="1" applyAlignment="1">
      <alignment horizontal="center" wrapText="1"/>
    </xf>
    <xf numFmtId="0" fontId="23" fillId="0" borderId="155" xfId="1" applyFont="1" applyBorder="1" applyAlignment="1">
      <alignment horizontal="center" wrapText="1"/>
    </xf>
    <xf numFmtId="0" fontId="23" fillId="0" borderId="94" xfId="1" applyFont="1" applyBorder="1" applyAlignment="1">
      <alignment horizontal="center" wrapText="1"/>
    </xf>
    <xf numFmtId="0" fontId="23" fillId="0" borderId="159" xfId="1" applyFont="1" applyBorder="1" applyAlignment="1">
      <alignment horizontal="center" wrapText="1"/>
    </xf>
    <xf numFmtId="0" fontId="21" fillId="5" borderId="108" xfId="1" applyFont="1" applyFill="1" applyBorder="1" applyAlignment="1">
      <alignment horizontal="center"/>
    </xf>
    <xf numFmtId="0" fontId="21" fillId="5" borderId="109" xfId="1" applyFont="1" applyFill="1" applyBorder="1" applyAlignment="1">
      <alignment horizontal="center"/>
    </xf>
    <xf numFmtId="0" fontId="21" fillId="5" borderId="110" xfId="1" applyFont="1" applyFill="1" applyBorder="1" applyAlignment="1">
      <alignment horizontal="center"/>
    </xf>
    <xf numFmtId="0" fontId="20" fillId="6" borderId="166" xfId="1" applyFont="1" applyFill="1" applyBorder="1" applyAlignment="1">
      <alignment horizontal="center" vertical="center" wrapText="1"/>
    </xf>
    <xf numFmtId="0" fontId="20" fillId="6" borderId="167" xfId="1" applyFont="1" applyFill="1" applyBorder="1" applyAlignment="1">
      <alignment horizontal="center" vertical="center" wrapText="1"/>
    </xf>
    <xf numFmtId="0" fontId="20" fillId="6" borderId="168" xfId="1" applyFont="1" applyFill="1" applyBorder="1" applyAlignment="1">
      <alignment horizontal="center" vertical="center" wrapText="1"/>
    </xf>
    <xf numFmtId="0" fontId="20" fillId="6" borderId="66" xfId="1" applyFont="1" applyFill="1" applyBorder="1" applyAlignment="1">
      <alignment horizontal="center" vertical="center" wrapText="1"/>
    </xf>
    <xf numFmtId="0" fontId="20" fillId="6" borderId="47" xfId="1" applyFont="1" applyFill="1" applyBorder="1" applyAlignment="1">
      <alignment horizontal="center" vertical="center" wrapText="1"/>
    </xf>
    <xf numFmtId="0" fontId="20" fillId="6" borderId="65" xfId="1" applyFont="1" applyFill="1" applyBorder="1" applyAlignment="1">
      <alignment horizontal="center" vertical="center" wrapText="1"/>
    </xf>
    <xf numFmtId="0" fontId="20" fillId="6" borderId="143" xfId="1" applyFont="1" applyFill="1" applyBorder="1" applyAlignment="1">
      <alignment horizontal="center"/>
    </xf>
    <xf numFmtId="0" fontId="20" fillId="6" borderId="144" xfId="1" applyFont="1" applyFill="1" applyBorder="1" applyAlignment="1">
      <alignment horizontal="center"/>
    </xf>
    <xf numFmtId="0" fontId="20" fillId="6" borderId="51" xfId="1" applyFont="1" applyFill="1" applyBorder="1" applyAlignment="1">
      <alignment horizontal="center"/>
    </xf>
    <xf numFmtId="0" fontId="20" fillId="0" borderId="163" xfId="1" applyFont="1" applyBorder="1" applyAlignment="1">
      <alignment horizontal="center"/>
    </xf>
    <xf numFmtId="0" fontId="20" fillId="0" borderId="164" xfId="1" applyFont="1" applyBorder="1" applyAlignment="1">
      <alignment horizontal="center"/>
    </xf>
    <xf numFmtId="0" fontId="20" fillId="0" borderId="165" xfId="1" applyFont="1" applyBorder="1" applyAlignment="1">
      <alignment horizontal="center"/>
    </xf>
    <xf numFmtId="0" fontId="23" fillId="0" borderId="118" xfId="1" applyFont="1" applyBorder="1" applyAlignment="1">
      <alignment horizontal="center" wrapText="1"/>
    </xf>
    <xf numFmtId="0" fontId="20" fillId="5" borderId="125" xfId="1" applyFont="1" applyFill="1" applyBorder="1" applyAlignment="1">
      <alignment horizontal="center" vertical="center" textRotation="90"/>
    </xf>
    <xf numFmtId="0" fontId="20" fillId="5" borderId="155" xfId="1" applyFont="1" applyFill="1" applyBorder="1" applyAlignment="1">
      <alignment horizontal="center" vertical="center" textRotation="90"/>
    </xf>
    <xf numFmtId="0" fontId="20" fillId="5" borderId="118" xfId="1" applyFont="1" applyFill="1" applyBorder="1" applyAlignment="1">
      <alignment horizontal="center" vertical="center" textRotation="90"/>
    </xf>
    <xf numFmtId="167" fontId="21" fillId="0" borderId="125" xfId="1" applyNumberFormat="1" applyFont="1" applyFill="1" applyBorder="1" applyAlignment="1">
      <alignment horizontal="center" vertical="center"/>
    </xf>
    <xf numFmtId="167" fontId="21" fillId="0" borderId="155" xfId="1" applyNumberFormat="1" applyFont="1" applyFill="1" applyBorder="1" applyAlignment="1">
      <alignment horizontal="center" vertical="center"/>
    </xf>
    <xf numFmtId="167" fontId="21" fillId="0" borderId="118" xfId="1" applyNumberFormat="1" applyFont="1" applyFill="1" applyBorder="1" applyAlignment="1">
      <alignment horizontal="center" vertical="center"/>
    </xf>
    <xf numFmtId="0" fontId="23" fillId="0" borderId="127" xfId="1" applyFont="1" applyBorder="1" applyAlignment="1">
      <alignment horizontal="center" wrapText="1"/>
    </xf>
    <xf numFmtId="0" fontId="23" fillId="0" borderId="128" xfId="1" applyFont="1" applyBorder="1" applyAlignment="1">
      <alignment horizontal="center" wrapText="1"/>
    </xf>
    <xf numFmtId="0" fontId="23" fillId="0" borderId="64" xfId="1" applyFont="1" applyBorder="1" applyAlignment="1">
      <alignment horizontal="center" wrapText="1"/>
    </xf>
    <xf numFmtId="0" fontId="23" fillId="0" borderId="63" xfId="1" applyFont="1" applyBorder="1" applyAlignment="1">
      <alignment horizontal="center" wrapText="1"/>
    </xf>
    <xf numFmtId="0" fontId="23" fillId="0" borderId="66" xfId="1" applyFont="1" applyBorder="1" applyAlignment="1">
      <alignment horizontal="center" wrapText="1"/>
    </xf>
    <xf numFmtId="0" fontId="23" fillId="0" borderId="65" xfId="1" applyFont="1" applyBorder="1" applyAlignment="1">
      <alignment horizontal="center" wrapText="1"/>
    </xf>
    <xf numFmtId="0" fontId="20" fillId="7" borderId="102" xfId="1" applyFont="1" applyFill="1" applyBorder="1" applyAlignment="1" applyProtection="1">
      <alignment horizontal="center" vertical="center"/>
      <protection locked="0"/>
    </xf>
    <xf numFmtId="0" fontId="20" fillId="7" borderId="129" xfId="1" applyFont="1" applyFill="1" applyBorder="1" applyAlignment="1" applyProtection="1">
      <alignment horizontal="center" vertical="center"/>
      <protection locked="0"/>
    </xf>
    <xf numFmtId="0" fontId="29" fillId="0" borderId="125" xfId="1" applyFont="1" applyBorder="1" applyAlignment="1">
      <alignment horizontal="center" wrapText="1"/>
    </xf>
    <xf numFmtId="0" fontId="29" fillId="0" borderId="155" xfId="1" applyFont="1" applyBorder="1" applyAlignment="1">
      <alignment horizontal="center" wrapText="1"/>
    </xf>
    <xf numFmtId="0" fontId="29" fillId="0" borderId="94" xfId="1" applyFont="1" applyBorder="1" applyAlignment="1">
      <alignment horizontal="center" wrapText="1"/>
    </xf>
    <xf numFmtId="0" fontId="20" fillId="0" borderId="37" xfId="1" applyFont="1" applyBorder="1" applyAlignment="1">
      <alignment horizontal="center"/>
    </xf>
    <xf numFmtId="0" fontId="20" fillId="0" borderId="39" xfId="1" applyFont="1" applyBorder="1" applyAlignment="1">
      <alignment horizontal="center"/>
    </xf>
    <xf numFmtId="0" fontId="20" fillId="0" borderId="46" xfId="1" applyFont="1" applyBorder="1" applyAlignment="1">
      <alignment horizontal="center"/>
    </xf>
    <xf numFmtId="0" fontId="20" fillId="0" borderId="48" xfId="1" applyFont="1" applyBorder="1" applyAlignment="1">
      <alignment horizontal="center"/>
    </xf>
    <xf numFmtId="0" fontId="21" fillId="7" borderId="53" xfId="1" applyFont="1" applyFill="1" applyBorder="1" applyAlignment="1" applyProtection="1">
      <alignment horizontal="center"/>
      <protection locked="0"/>
    </xf>
    <xf numFmtId="0" fontId="21" fillId="7" borderId="55" xfId="1" applyFont="1" applyFill="1" applyBorder="1" applyAlignment="1" applyProtection="1">
      <alignment horizontal="center"/>
      <protection locked="0"/>
    </xf>
    <xf numFmtId="0" fontId="11" fillId="0" borderId="156" xfId="1" applyFont="1" applyBorder="1" applyAlignment="1">
      <alignment horizontal="left"/>
    </xf>
    <xf numFmtId="0" fontId="11" fillId="0" borderId="157" xfId="1" applyFont="1" applyBorder="1" applyAlignment="1">
      <alignment horizontal="left"/>
    </xf>
    <xf numFmtId="0" fontId="11" fillId="0" borderId="158" xfId="1" applyFont="1" applyBorder="1" applyAlignment="1">
      <alignment horizontal="left"/>
    </xf>
    <xf numFmtId="0" fontId="23" fillId="0" borderId="116" xfId="1" applyFont="1" applyBorder="1" applyAlignment="1">
      <alignment horizontal="center"/>
    </xf>
    <xf numFmtId="0" fontId="23" fillId="0" borderId="117" xfId="1" applyFont="1" applyBorder="1" applyAlignment="1">
      <alignment horizontal="center"/>
    </xf>
    <xf numFmtId="0" fontId="20" fillId="5" borderId="125" xfId="1" applyFont="1" applyFill="1" applyBorder="1" applyAlignment="1">
      <alignment horizontal="center" textRotation="90"/>
    </xf>
    <xf numFmtId="0" fontId="20" fillId="5" borderId="155" xfId="1" applyFont="1" applyFill="1" applyBorder="1" applyAlignment="1">
      <alignment horizontal="center" textRotation="90"/>
    </xf>
    <xf numFmtId="0" fontId="20" fillId="5" borderId="118" xfId="1" applyFont="1" applyFill="1" applyBorder="1" applyAlignment="1">
      <alignment horizontal="center" textRotation="90"/>
    </xf>
    <xf numFmtId="0" fontId="23" fillId="0" borderId="127" xfId="1" applyFont="1" applyBorder="1" applyAlignment="1">
      <alignment horizontal="left" vertical="center"/>
    </xf>
    <xf numFmtId="0" fontId="23" fillId="0" borderId="154" xfId="1" applyFont="1" applyBorder="1" applyAlignment="1">
      <alignment horizontal="left" vertical="center"/>
    </xf>
    <xf numFmtId="0" fontId="23" fillId="0" borderId="154" xfId="1" applyFont="1" applyBorder="1" applyAlignment="1">
      <alignment horizontal="right" vertical="center"/>
    </xf>
    <xf numFmtId="0" fontId="23" fillId="0" borderId="128" xfId="1" applyFont="1" applyBorder="1" applyAlignment="1">
      <alignment horizontal="right" vertical="center"/>
    </xf>
    <xf numFmtId="0" fontId="23" fillId="0" borderId="64" xfId="1" applyFont="1" applyBorder="1" applyAlignment="1">
      <alignment horizontal="left" vertical="center"/>
    </xf>
    <xf numFmtId="0" fontId="23" fillId="0" borderId="0" xfId="1" applyFont="1" applyBorder="1" applyAlignment="1">
      <alignment horizontal="left" vertical="center"/>
    </xf>
    <xf numFmtId="0" fontId="23" fillId="0" borderId="0" xfId="1" applyFont="1" applyBorder="1" applyAlignment="1">
      <alignment horizontal="right" vertical="center"/>
    </xf>
    <xf numFmtId="0" fontId="23" fillId="0" borderId="63" xfId="1" applyFont="1" applyBorder="1" applyAlignment="1">
      <alignment horizontal="right" vertical="center"/>
    </xf>
    <xf numFmtId="0" fontId="23" fillId="0" borderId="119" xfId="1" applyFont="1" applyBorder="1" applyAlignment="1">
      <alignment horizontal="left" vertical="center"/>
    </xf>
    <xf numFmtId="0" fontId="23" fillId="0" borderId="120" xfId="1" applyFont="1" applyBorder="1" applyAlignment="1">
      <alignment horizontal="left" vertical="center"/>
    </xf>
    <xf numFmtId="0" fontId="23" fillId="0" borderId="120" xfId="1" applyFont="1" applyBorder="1" applyAlignment="1">
      <alignment horizontal="right" vertical="top"/>
    </xf>
    <xf numFmtId="0" fontId="23" fillId="0" borderId="121" xfId="1" applyFont="1" applyBorder="1" applyAlignment="1">
      <alignment horizontal="right" vertical="top"/>
    </xf>
    <xf numFmtId="0" fontId="11" fillId="0" borderId="146" xfId="1" applyFont="1" applyBorder="1" applyAlignment="1">
      <alignment horizontal="left"/>
    </xf>
    <xf numFmtId="0" fontId="11" fillId="0" borderId="147" xfId="1" applyFont="1" applyBorder="1" applyAlignment="1">
      <alignment horizontal="left"/>
    </xf>
    <xf numFmtId="0" fontId="11" fillId="0" borderId="148" xfId="1" applyFont="1" applyBorder="1" applyAlignment="1">
      <alignment horizontal="left"/>
    </xf>
    <xf numFmtId="0" fontId="23" fillId="0" borderId="113" xfId="1" applyFont="1" applyBorder="1" applyAlignment="1">
      <alignment horizontal="center"/>
    </xf>
    <xf numFmtId="0" fontId="23" fillId="0" borderId="114" xfId="1" applyFont="1" applyBorder="1" applyAlignment="1">
      <alignment horizontal="center"/>
    </xf>
    <xf numFmtId="0" fontId="19" fillId="5" borderId="143" xfId="1" applyFont="1" applyFill="1" applyBorder="1" applyAlignment="1">
      <alignment horizontal="center"/>
    </xf>
    <xf numFmtId="0" fontId="19" fillId="5" borderId="144" xfId="1" applyFont="1" applyFill="1" applyBorder="1" applyAlignment="1">
      <alignment horizontal="center"/>
    </xf>
    <xf numFmtId="0" fontId="19" fillId="5" borderId="51" xfId="1" applyFont="1" applyFill="1" applyBorder="1" applyAlignment="1">
      <alignment horizontal="center"/>
    </xf>
    <xf numFmtId="0" fontId="20" fillId="6" borderId="97" xfId="1" applyFont="1" applyFill="1" applyBorder="1" applyAlignment="1">
      <alignment horizontal="center" vertical="center" wrapText="1"/>
    </xf>
    <xf numFmtId="0" fontId="20" fillId="6" borderId="98" xfId="1" applyFont="1" applyFill="1" applyBorder="1" applyAlignment="1">
      <alignment horizontal="center" vertical="center" wrapText="1"/>
    </xf>
    <xf numFmtId="0" fontId="20" fillId="6" borderId="99" xfId="1" applyFont="1" applyFill="1" applyBorder="1" applyAlignment="1">
      <alignment horizontal="center" vertical="center" wrapText="1"/>
    </xf>
    <xf numFmtId="0" fontId="20" fillId="6" borderId="100" xfId="1" applyFont="1" applyFill="1" applyBorder="1" applyAlignment="1">
      <alignment horizontal="center" vertical="center" wrapText="1"/>
    </xf>
    <xf numFmtId="0" fontId="20" fillId="6" borderId="0" xfId="1" applyFont="1" applyFill="1" applyBorder="1" applyAlignment="1">
      <alignment horizontal="center" vertical="center" wrapText="1"/>
    </xf>
    <xf numFmtId="0" fontId="20" fillId="6" borderId="101" xfId="1" applyFont="1" applyFill="1" applyBorder="1" applyAlignment="1">
      <alignment horizontal="center" vertical="center" wrapText="1"/>
    </xf>
    <xf numFmtId="0" fontId="20" fillId="6" borderId="105" xfId="1" applyFont="1" applyFill="1" applyBorder="1" applyAlignment="1">
      <alignment horizontal="center" vertical="center" wrapText="1"/>
    </xf>
    <xf numFmtId="0" fontId="20" fillId="6" borderId="106" xfId="1" applyFont="1" applyFill="1" applyBorder="1" applyAlignment="1">
      <alignment horizontal="center" vertical="center" wrapText="1"/>
    </xf>
    <xf numFmtId="0" fontId="20" fillId="6" borderId="107" xfId="1" applyFont="1" applyFill="1" applyBorder="1" applyAlignment="1">
      <alignment horizontal="center" vertical="center" wrapText="1"/>
    </xf>
    <xf numFmtId="0" fontId="21" fillId="0" borderId="144" xfId="1" applyFont="1" applyBorder="1" applyAlignment="1" applyProtection="1">
      <alignment horizontal="left"/>
      <protection locked="0"/>
    </xf>
    <xf numFmtId="0" fontId="21" fillId="0" borderId="51" xfId="1" applyFont="1" applyBorder="1" applyAlignment="1" applyProtection="1">
      <alignment horizontal="left"/>
      <protection locked="0"/>
    </xf>
    <xf numFmtId="0" fontId="21" fillId="0" borderId="103" xfId="1" applyFont="1" applyBorder="1" applyAlignment="1" applyProtection="1">
      <alignment horizontal="left"/>
      <protection locked="0"/>
    </xf>
    <xf numFmtId="0" fontId="21" fillId="5" borderId="108" xfId="1" applyFont="1" applyFill="1" applyBorder="1" applyAlignment="1">
      <alignment horizontal="center" vertical="center"/>
    </xf>
    <xf numFmtId="0" fontId="21" fillId="5" borderId="109" xfId="1" applyFont="1" applyFill="1" applyBorder="1" applyAlignment="1">
      <alignment horizontal="center" vertical="center"/>
    </xf>
    <xf numFmtId="0" fontId="21" fillId="5" borderId="110" xfId="1" applyFont="1" applyFill="1" applyBorder="1" applyAlignment="1">
      <alignment horizontal="center" vertical="center"/>
    </xf>
    <xf numFmtId="0" fontId="11" fillId="0" borderId="151" xfId="1" applyFont="1" applyBorder="1" applyAlignment="1">
      <alignment horizontal="left"/>
    </xf>
    <xf numFmtId="0" fontId="11" fillId="0" borderId="152" xfId="1" applyFont="1" applyBorder="1" applyAlignment="1">
      <alignment horizontal="left"/>
    </xf>
    <xf numFmtId="0" fontId="11" fillId="0" borderId="153" xfId="1" applyFont="1" applyBorder="1" applyAlignment="1">
      <alignment horizontal="left"/>
    </xf>
    <xf numFmtId="0" fontId="23" fillId="0" borderId="149" xfId="1" applyFont="1" applyBorder="1" applyAlignment="1">
      <alignment horizontal="center"/>
    </xf>
    <xf numFmtId="0" fontId="23" fillId="0" borderId="150" xfId="1" applyFont="1" applyBorder="1" applyAlignment="1">
      <alignment horizont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cellXfs>
  <cellStyles count="6">
    <cellStyle name="Normal" xfId="0" builtinId="0"/>
    <cellStyle name="Normal 2" xfId="1"/>
    <cellStyle name="Normal 3" xfId="4"/>
    <cellStyle name="Normal_BEHI Template (x area) (3)" xfId="3"/>
    <cellStyle name="Percent 2" xfId="2"/>
    <cellStyle name="Percent 3" xfId="5"/>
  </cellStyles>
  <dxfs count="0"/>
  <tableStyles count="0" defaultTableStyle="TableStyleMedium2" defaultPivotStyle="PivotStyleLight16"/>
  <colors>
    <mruColors>
      <color rgb="FFFF4F4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9E9-4760-9FFF-9F0BE9860DC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9E9-4760-9FFF-9F0BE9860DC5}"/>
            </c:ext>
          </c:extLst>
        </c:ser>
        <c:dLbls>
          <c:showLegendKey val="0"/>
          <c:showVal val="0"/>
          <c:showCatName val="0"/>
          <c:showSerName val="0"/>
          <c:showPercent val="0"/>
          <c:showBubbleSize val="0"/>
        </c:dLbls>
        <c:axId val="347658112"/>
        <c:axId val="347659648"/>
      </c:scatterChart>
      <c:valAx>
        <c:axId val="3476581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659648"/>
        <c:crossesAt val="-1.5"/>
        <c:crossBetween val="midCat"/>
      </c:valAx>
      <c:valAx>
        <c:axId val="34765964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6581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6 - BEHI'!$A$36:$A$50</c:f>
              <c:numCache>
                <c:formatCode>#,##0.00_);[Red]\(#,##0.00\)</c:formatCode>
                <c:ptCount val="15"/>
              </c:numCache>
            </c:numRef>
          </c:xVal>
          <c:yVal>
            <c:numRef>
              <c:f>'BK # 6 - BEHI'!$E$36:$E$50</c:f>
              <c:numCache>
                <c:formatCode>#,##0.00_);[Red]\(#,##0.00\)</c:formatCode>
                <c:ptCount val="15"/>
              </c:numCache>
            </c:numRef>
          </c:yVal>
          <c:smooth val="0"/>
          <c:extLst>
            <c:ext xmlns:c16="http://schemas.microsoft.com/office/drawing/2014/chart" uri="{C3380CC4-5D6E-409C-BE32-E72D297353CC}">
              <c16:uniqueId val="{00000000-CA79-4B34-9281-BB17D3516E15}"/>
            </c:ext>
          </c:extLst>
        </c:ser>
        <c:ser>
          <c:idx val="0"/>
          <c:order val="1"/>
          <c:tx>
            <c:v>Bankfull</c:v>
          </c:tx>
          <c:spPr>
            <a:ln w="25400">
              <a:solidFill>
                <a:srgbClr val="FF0000"/>
              </a:solidFill>
              <a:prstDash val="sysDash"/>
            </a:ln>
          </c:spPr>
          <c:marker>
            <c:symbol val="none"/>
          </c:marker>
          <c:xVal>
            <c:numRef>
              <c:f>'BK # 6 - BEHI'!$A$54:$A$55</c:f>
              <c:numCache>
                <c:formatCode>#,##0.00_);[Red]\(#,##0.00\)</c:formatCode>
                <c:ptCount val="2"/>
              </c:numCache>
            </c:numRef>
          </c:xVal>
          <c:yVal>
            <c:numRef>
              <c:f>'BK # 6 - BEHI'!$E$54:$E$55</c:f>
              <c:numCache>
                <c:formatCode>#,##0.00_);[Red]\(#,##0.00\)</c:formatCode>
                <c:ptCount val="2"/>
              </c:numCache>
            </c:numRef>
          </c:yVal>
          <c:smooth val="0"/>
          <c:extLst>
            <c:ext xmlns:c16="http://schemas.microsoft.com/office/drawing/2014/chart" uri="{C3380CC4-5D6E-409C-BE32-E72D297353CC}">
              <c16:uniqueId val="{00000001-CA79-4B34-9281-BB17D3516E15}"/>
            </c:ext>
          </c:extLst>
        </c:ser>
        <c:dLbls>
          <c:showLegendKey val="0"/>
          <c:showVal val="0"/>
          <c:showCatName val="0"/>
          <c:showSerName val="0"/>
          <c:showPercent val="0"/>
          <c:showBubbleSize val="0"/>
        </c:dLbls>
        <c:axId val="349111808"/>
        <c:axId val="349113344"/>
      </c:scatterChart>
      <c:valAx>
        <c:axId val="3491118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113344"/>
        <c:crossesAt val="-1.5"/>
        <c:crossBetween val="midCat"/>
      </c:valAx>
      <c:valAx>
        <c:axId val="3491133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1118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51 - BEHI'!$A$36:$A$50</c:f>
              <c:numCache>
                <c:formatCode>#,##0.00_);[Red]\(#,##0.00\)</c:formatCode>
                <c:ptCount val="15"/>
              </c:numCache>
            </c:numRef>
          </c:xVal>
          <c:yVal>
            <c:numRef>
              <c:f>'BK # 51 - BEHI'!$E$36:$E$50</c:f>
              <c:numCache>
                <c:formatCode>#,##0.00_);[Red]\(#,##0.00\)</c:formatCode>
                <c:ptCount val="15"/>
              </c:numCache>
            </c:numRef>
          </c:yVal>
          <c:smooth val="0"/>
          <c:extLst>
            <c:ext xmlns:c16="http://schemas.microsoft.com/office/drawing/2014/chart" uri="{C3380CC4-5D6E-409C-BE32-E72D297353CC}">
              <c16:uniqueId val="{00000000-D185-4044-8831-9EC20CD9ED00}"/>
            </c:ext>
          </c:extLst>
        </c:ser>
        <c:ser>
          <c:idx val="0"/>
          <c:order val="1"/>
          <c:tx>
            <c:v>Bankfull</c:v>
          </c:tx>
          <c:spPr>
            <a:ln w="25400">
              <a:solidFill>
                <a:srgbClr val="FF0000"/>
              </a:solidFill>
              <a:prstDash val="sysDash"/>
            </a:ln>
          </c:spPr>
          <c:marker>
            <c:symbol val="none"/>
          </c:marker>
          <c:xVal>
            <c:numRef>
              <c:f>'BK # 51 - BEHI'!$A$54:$A$55</c:f>
              <c:numCache>
                <c:formatCode>#,##0.00_);[Red]\(#,##0.00\)</c:formatCode>
                <c:ptCount val="2"/>
              </c:numCache>
            </c:numRef>
          </c:xVal>
          <c:yVal>
            <c:numRef>
              <c:f>'BK # 51 - BEHI'!$E$54:$E$55</c:f>
              <c:numCache>
                <c:formatCode>#,##0.00_);[Red]\(#,##0.00\)</c:formatCode>
                <c:ptCount val="2"/>
              </c:numCache>
            </c:numRef>
          </c:yVal>
          <c:smooth val="0"/>
          <c:extLst>
            <c:ext xmlns:c16="http://schemas.microsoft.com/office/drawing/2014/chart" uri="{C3380CC4-5D6E-409C-BE32-E72D297353CC}">
              <c16:uniqueId val="{00000001-D185-4044-8831-9EC20CD9ED00}"/>
            </c:ext>
          </c:extLst>
        </c:ser>
        <c:dLbls>
          <c:showLegendKey val="0"/>
          <c:showVal val="0"/>
          <c:showCatName val="0"/>
          <c:showSerName val="0"/>
          <c:showPercent val="0"/>
          <c:showBubbleSize val="0"/>
        </c:dLbls>
        <c:axId val="367062400"/>
        <c:axId val="367064192"/>
      </c:scatterChart>
      <c:valAx>
        <c:axId val="3670624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064192"/>
        <c:crossesAt val="-1.5"/>
        <c:crossBetween val="midCat"/>
      </c:valAx>
      <c:valAx>
        <c:axId val="3670641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0624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D1B-47A4-9C72-D2459F94E60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D1B-47A4-9C72-D2459F94E607}"/>
            </c:ext>
          </c:extLst>
        </c:ser>
        <c:dLbls>
          <c:showLegendKey val="0"/>
          <c:showVal val="0"/>
          <c:showCatName val="0"/>
          <c:showSerName val="0"/>
          <c:showPercent val="0"/>
          <c:showBubbleSize val="0"/>
        </c:dLbls>
        <c:axId val="367089536"/>
        <c:axId val="367091072"/>
      </c:scatterChart>
      <c:valAx>
        <c:axId val="3670895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091072"/>
        <c:crossesAt val="-1.5"/>
        <c:crossBetween val="midCat"/>
      </c:valAx>
      <c:valAx>
        <c:axId val="3670910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0895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52 - BEHI'!$A$36:$A$50</c:f>
              <c:numCache>
                <c:formatCode>#,##0.00_);[Red]\(#,##0.00\)</c:formatCode>
                <c:ptCount val="15"/>
              </c:numCache>
            </c:numRef>
          </c:xVal>
          <c:yVal>
            <c:numRef>
              <c:f>'BK # 52 - BEHI'!$E$36:$E$50</c:f>
              <c:numCache>
                <c:formatCode>#,##0.00_);[Red]\(#,##0.00\)</c:formatCode>
                <c:ptCount val="15"/>
              </c:numCache>
            </c:numRef>
          </c:yVal>
          <c:smooth val="0"/>
          <c:extLst>
            <c:ext xmlns:c16="http://schemas.microsoft.com/office/drawing/2014/chart" uri="{C3380CC4-5D6E-409C-BE32-E72D297353CC}">
              <c16:uniqueId val="{00000000-27AB-4AA1-8145-62FBC9C1DAF0}"/>
            </c:ext>
          </c:extLst>
        </c:ser>
        <c:ser>
          <c:idx val="0"/>
          <c:order val="1"/>
          <c:tx>
            <c:v>Bankfull</c:v>
          </c:tx>
          <c:spPr>
            <a:ln w="25400">
              <a:solidFill>
                <a:srgbClr val="FF0000"/>
              </a:solidFill>
              <a:prstDash val="sysDash"/>
            </a:ln>
          </c:spPr>
          <c:marker>
            <c:symbol val="none"/>
          </c:marker>
          <c:xVal>
            <c:numRef>
              <c:f>'BK # 52 - BEHI'!$A$54:$A$55</c:f>
              <c:numCache>
                <c:formatCode>#,##0.00_);[Red]\(#,##0.00\)</c:formatCode>
                <c:ptCount val="2"/>
              </c:numCache>
            </c:numRef>
          </c:xVal>
          <c:yVal>
            <c:numRef>
              <c:f>'BK # 52 - BEHI'!$E$54:$E$55</c:f>
              <c:numCache>
                <c:formatCode>#,##0.00_);[Red]\(#,##0.00\)</c:formatCode>
                <c:ptCount val="2"/>
              </c:numCache>
            </c:numRef>
          </c:yVal>
          <c:smooth val="0"/>
          <c:extLst>
            <c:ext xmlns:c16="http://schemas.microsoft.com/office/drawing/2014/chart" uri="{C3380CC4-5D6E-409C-BE32-E72D297353CC}">
              <c16:uniqueId val="{00000001-27AB-4AA1-8145-62FBC9C1DAF0}"/>
            </c:ext>
          </c:extLst>
        </c:ser>
        <c:dLbls>
          <c:showLegendKey val="0"/>
          <c:showVal val="0"/>
          <c:showCatName val="0"/>
          <c:showSerName val="0"/>
          <c:showPercent val="0"/>
          <c:showBubbleSize val="0"/>
        </c:dLbls>
        <c:axId val="367172608"/>
        <c:axId val="369111808"/>
      </c:scatterChart>
      <c:valAx>
        <c:axId val="3671726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111808"/>
        <c:crossesAt val="-1.5"/>
        <c:crossBetween val="midCat"/>
      </c:valAx>
      <c:valAx>
        <c:axId val="3691118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1726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A1B-411D-A095-BABC6EE1FFC8}"/>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A1B-411D-A095-BABC6EE1FFC8}"/>
            </c:ext>
          </c:extLst>
        </c:ser>
        <c:dLbls>
          <c:showLegendKey val="0"/>
          <c:showVal val="0"/>
          <c:showCatName val="0"/>
          <c:showSerName val="0"/>
          <c:showPercent val="0"/>
          <c:showBubbleSize val="0"/>
        </c:dLbls>
        <c:axId val="369141248"/>
        <c:axId val="369142784"/>
      </c:scatterChart>
      <c:valAx>
        <c:axId val="3691412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142784"/>
        <c:crossesAt val="-1.5"/>
        <c:crossBetween val="midCat"/>
      </c:valAx>
      <c:valAx>
        <c:axId val="3691427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1412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53 - BEHI'!$A$36:$A$50</c:f>
              <c:numCache>
                <c:formatCode>#,##0.00_);[Red]\(#,##0.00\)</c:formatCode>
                <c:ptCount val="15"/>
              </c:numCache>
            </c:numRef>
          </c:xVal>
          <c:yVal>
            <c:numRef>
              <c:f>'BK # 53 - BEHI'!$E$36:$E$50</c:f>
              <c:numCache>
                <c:formatCode>#,##0.00_);[Red]\(#,##0.00\)</c:formatCode>
                <c:ptCount val="15"/>
              </c:numCache>
            </c:numRef>
          </c:yVal>
          <c:smooth val="0"/>
          <c:extLst>
            <c:ext xmlns:c16="http://schemas.microsoft.com/office/drawing/2014/chart" uri="{C3380CC4-5D6E-409C-BE32-E72D297353CC}">
              <c16:uniqueId val="{00000000-1AE4-4C4B-A8FE-0FB9A226A33A}"/>
            </c:ext>
          </c:extLst>
        </c:ser>
        <c:ser>
          <c:idx val="0"/>
          <c:order val="1"/>
          <c:tx>
            <c:v>Bankfull</c:v>
          </c:tx>
          <c:spPr>
            <a:ln w="25400">
              <a:solidFill>
                <a:srgbClr val="FF0000"/>
              </a:solidFill>
              <a:prstDash val="sysDash"/>
            </a:ln>
          </c:spPr>
          <c:marker>
            <c:symbol val="none"/>
          </c:marker>
          <c:xVal>
            <c:numRef>
              <c:f>'BK # 53 - BEHI'!$A$54:$A$55</c:f>
              <c:numCache>
                <c:formatCode>#,##0.00_);[Red]\(#,##0.00\)</c:formatCode>
                <c:ptCount val="2"/>
              </c:numCache>
            </c:numRef>
          </c:xVal>
          <c:yVal>
            <c:numRef>
              <c:f>'BK # 53 - BEHI'!$E$54:$E$55</c:f>
              <c:numCache>
                <c:formatCode>#,##0.00_);[Red]\(#,##0.00\)</c:formatCode>
                <c:ptCount val="2"/>
              </c:numCache>
            </c:numRef>
          </c:yVal>
          <c:smooth val="0"/>
          <c:extLst>
            <c:ext xmlns:c16="http://schemas.microsoft.com/office/drawing/2014/chart" uri="{C3380CC4-5D6E-409C-BE32-E72D297353CC}">
              <c16:uniqueId val="{00000001-1AE4-4C4B-A8FE-0FB9A226A33A}"/>
            </c:ext>
          </c:extLst>
        </c:ser>
        <c:dLbls>
          <c:showLegendKey val="0"/>
          <c:showVal val="0"/>
          <c:showCatName val="0"/>
          <c:showSerName val="0"/>
          <c:showPercent val="0"/>
          <c:showBubbleSize val="0"/>
        </c:dLbls>
        <c:axId val="369293952"/>
        <c:axId val="369295744"/>
      </c:scatterChart>
      <c:valAx>
        <c:axId val="3692939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295744"/>
        <c:crossesAt val="-1.5"/>
        <c:crossBetween val="midCat"/>
      </c:valAx>
      <c:valAx>
        <c:axId val="3692957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2939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301-49FB-BD6A-89CEC16CFA32}"/>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301-49FB-BD6A-89CEC16CFA32}"/>
            </c:ext>
          </c:extLst>
        </c:ser>
        <c:dLbls>
          <c:showLegendKey val="0"/>
          <c:showVal val="0"/>
          <c:showCatName val="0"/>
          <c:showSerName val="0"/>
          <c:showPercent val="0"/>
          <c:showBubbleSize val="0"/>
        </c:dLbls>
        <c:axId val="369333376"/>
        <c:axId val="369334912"/>
      </c:scatterChart>
      <c:valAx>
        <c:axId val="3693333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334912"/>
        <c:crossesAt val="-1.5"/>
        <c:crossBetween val="midCat"/>
      </c:valAx>
      <c:valAx>
        <c:axId val="3693349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3333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54 - BEHI'!$A$36:$A$50</c:f>
              <c:numCache>
                <c:formatCode>#,##0.00_);[Red]\(#,##0.00\)</c:formatCode>
                <c:ptCount val="15"/>
              </c:numCache>
            </c:numRef>
          </c:xVal>
          <c:yVal>
            <c:numRef>
              <c:f>'BK # 54 - BEHI'!$E$36:$E$50</c:f>
              <c:numCache>
                <c:formatCode>#,##0.00_);[Red]\(#,##0.00\)</c:formatCode>
                <c:ptCount val="15"/>
              </c:numCache>
            </c:numRef>
          </c:yVal>
          <c:smooth val="0"/>
          <c:extLst>
            <c:ext xmlns:c16="http://schemas.microsoft.com/office/drawing/2014/chart" uri="{C3380CC4-5D6E-409C-BE32-E72D297353CC}">
              <c16:uniqueId val="{00000000-173A-497E-BCE8-6FA923A44AF6}"/>
            </c:ext>
          </c:extLst>
        </c:ser>
        <c:ser>
          <c:idx val="0"/>
          <c:order val="1"/>
          <c:tx>
            <c:v>Bankfull</c:v>
          </c:tx>
          <c:spPr>
            <a:ln w="25400">
              <a:solidFill>
                <a:srgbClr val="FF0000"/>
              </a:solidFill>
              <a:prstDash val="sysDash"/>
            </a:ln>
          </c:spPr>
          <c:marker>
            <c:symbol val="none"/>
          </c:marker>
          <c:xVal>
            <c:numRef>
              <c:f>'BK # 54 - BEHI'!$A$54:$A$55</c:f>
              <c:numCache>
                <c:formatCode>#,##0.00_);[Red]\(#,##0.00\)</c:formatCode>
                <c:ptCount val="2"/>
              </c:numCache>
            </c:numRef>
          </c:xVal>
          <c:yVal>
            <c:numRef>
              <c:f>'BK # 54 - BEHI'!$E$54:$E$55</c:f>
              <c:numCache>
                <c:formatCode>#,##0.00_);[Red]\(#,##0.00\)</c:formatCode>
                <c:ptCount val="2"/>
              </c:numCache>
            </c:numRef>
          </c:yVal>
          <c:smooth val="0"/>
          <c:extLst>
            <c:ext xmlns:c16="http://schemas.microsoft.com/office/drawing/2014/chart" uri="{C3380CC4-5D6E-409C-BE32-E72D297353CC}">
              <c16:uniqueId val="{00000001-173A-497E-BCE8-6FA923A44AF6}"/>
            </c:ext>
          </c:extLst>
        </c:ser>
        <c:dLbls>
          <c:showLegendKey val="0"/>
          <c:showVal val="0"/>
          <c:showCatName val="0"/>
          <c:showSerName val="0"/>
          <c:showPercent val="0"/>
          <c:showBubbleSize val="0"/>
        </c:dLbls>
        <c:axId val="343935232"/>
        <c:axId val="343977984"/>
      </c:scatterChart>
      <c:valAx>
        <c:axId val="3439352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3977984"/>
        <c:crossesAt val="-1.5"/>
        <c:crossBetween val="midCat"/>
      </c:valAx>
      <c:valAx>
        <c:axId val="3439779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39352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A22-4759-8E0B-D2CEF3F70E5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A22-4759-8E0B-D2CEF3F70E50}"/>
            </c:ext>
          </c:extLst>
        </c:ser>
        <c:dLbls>
          <c:showLegendKey val="0"/>
          <c:showVal val="0"/>
          <c:showCatName val="0"/>
          <c:showSerName val="0"/>
          <c:showPercent val="0"/>
          <c:showBubbleSize val="0"/>
        </c:dLbls>
        <c:axId val="344011520"/>
        <c:axId val="344013056"/>
      </c:scatterChart>
      <c:valAx>
        <c:axId val="3440115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4013056"/>
        <c:crossesAt val="-1.5"/>
        <c:crossBetween val="midCat"/>
      </c:valAx>
      <c:valAx>
        <c:axId val="3440130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40115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55 - BEHI'!$A$36:$A$50</c:f>
              <c:numCache>
                <c:formatCode>#,##0.00_);[Red]\(#,##0.00\)</c:formatCode>
                <c:ptCount val="15"/>
              </c:numCache>
            </c:numRef>
          </c:xVal>
          <c:yVal>
            <c:numRef>
              <c:f>'BK # 55 - BEHI'!$E$36:$E$50</c:f>
              <c:numCache>
                <c:formatCode>#,##0.00_);[Red]\(#,##0.00\)</c:formatCode>
                <c:ptCount val="15"/>
              </c:numCache>
            </c:numRef>
          </c:yVal>
          <c:smooth val="0"/>
          <c:extLst>
            <c:ext xmlns:c16="http://schemas.microsoft.com/office/drawing/2014/chart" uri="{C3380CC4-5D6E-409C-BE32-E72D297353CC}">
              <c16:uniqueId val="{00000000-893B-4A08-8287-6F3F10CFF269}"/>
            </c:ext>
          </c:extLst>
        </c:ser>
        <c:ser>
          <c:idx val="0"/>
          <c:order val="1"/>
          <c:tx>
            <c:v>Bankfull</c:v>
          </c:tx>
          <c:spPr>
            <a:ln w="25400">
              <a:solidFill>
                <a:srgbClr val="FF0000"/>
              </a:solidFill>
              <a:prstDash val="sysDash"/>
            </a:ln>
          </c:spPr>
          <c:marker>
            <c:symbol val="none"/>
          </c:marker>
          <c:xVal>
            <c:numRef>
              <c:f>'BK # 55 - BEHI'!$A$54:$A$55</c:f>
              <c:numCache>
                <c:formatCode>#,##0.00_);[Red]\(#,##0.00\)</c:formatCode>
                <c:ptCount val="2"/>
              </c:numCache>
            </c:numRef>
          </c:xVal>
          <c:yVal>
            <c:numRef>
              <c:f>'BK # 55 - BEHI'!$E$54:$E$55</c:f>
              <c:numCache>
                <c:formatCode>#,##0.00_);[Red]\(#,##0.00\)</c:formatCode>
                <c:ptCount val="2"/>
              </c:numCache>
            </c:numRef>
          </c:yVal>
          <c:smooth val="0"/>
          <c:extLst>
            <c:ext xmlns:c16="http://schemas.microsoft.com/office/drawing/2014/chart" uri="{C3380CC4-5D6E-409C-BE32-E72D297353CC}">
              <c16:uniqueId val="{00000001-893B-4A08-8287-6F3F10CFF269}"/>
            </c:ext>
          </c:extLst>
        </c:ser>
        <c:dLbls>
          <c:showLegendKey val="0"/>
          <c:showVal val="0"/>
          <c:showCatName val="0"/>
          <c:showSerName val="0"/>
          <c:showPercent val="0"/>
          <c:showBubbleSize val="0"/>
        </c:dLbls>
        <c:axId val="344278912"/>
        <c:axId val="344280448"/>
      </c:scatterChart>
      <c:valAx>
        <c:axId val="3442789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4280448"/>
        <c:crossesAt val="-1.5"/>
        <c:crossBetween val="midCat"/>
      </c:valAx>
      <c:valAx>
        <c:axId val="34428044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42789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3D4-498F-B955-B58DBC2C27D3}"/>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3D4-498F-B955-B58DBC2C27D3}"/>
            </c:ext>
          </c:extLst>
        </c:ser>
        <c:dLbls>
          <c:showLegendKey val="0"/>
          <c:showVal val="0"/>
          <c:showCatName val="0"/>
          <c:showSerName val="0"/>
          <c:showPercent val="0"/>
          <c:showBubbleSize val="0"/>
        </c:dLbls>
        <c:axId val="344461696"/>
        <c:axId val="344463232"/>
      </c:scatterChart>
      <c:valAx>
        <c:axId val="3444616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4463232"/>
        <c:crossesAt val="-1.5"/>
        <c:crossBetween val="midCat"/>
      </c:valAx>
      <c:valAx>
        <c:axId val="3444632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44616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E6C-4D4F-BBE9-59F086A343D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E6C-4D4F-BBE9-59F086A343D5}"/>
            </c:ext>
          </c:extLst>
        </c:ser>
        <c:dLbls>
          <c:showLegendKey val="0"/>
          <c:showVal val="0"/>
          <c:showCatName val="0"/>
          <c:showSerName val="0"/>
          <c:showPercent val="0"/>
          <c:showBubbleSize val="0"/>
        </c:dLbls>
        <c:axId val="349143040"/>
        <c:axId val="349144576"/>
      </c:scatterChart>
      <c:valAx>
        <c:axId val="3491430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144576"/>
        <c:crossesAt val="-1.5"/>
        <c:crossBetween val="midCat"/>
      </c:valAx>
      <c:valAx>
        <c:axId val="3491445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1430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56 - BEHI'!$A$36:$A$50</c:f>
              <c:numCache>
                <c:formatCode>#,##0.00_);[Red]\(#,##0.00\)</c:formatCode>
                <c:ptCount val="15"/>
              </c:numCache>
            </c:numRef>
          </c:xVal>
          <c:yVal>
            <c:numRef>
              <c:f>'BK # 56 - BEHI'!$E$36:$E$50</c:f>
              <c:numCache>
                <c:formatCode>#,##0.00_);[Red]\(#,##0.00\)</c:formatCode>
                <c:ptCount val="15"/>
              </c:numCache>
            </c:numRef>
          </c:yVal>
          <c:smooth val="0"/>
          <c:extLst>
            <c:ext xmlns:c16="http://schemas.microsoft.com/office/drawing/2014/chart" uri="{C3380CC4-5D6E-409C-BE32-E72D297353CC}">
              <c16:uniqueId val="{00000000-074E-48EE-B83D-E11E904AAE41}"/>
            </c:ext>
          </c:extLst>
        </c:ser>
        <c:ser>
          <c:idx val="0"/>
          <c:order val="1"/>
          <c:tx>
            <c:v>Bankfull</c:v>
          </c:tx>
          <c:spPr>
            <a:ln w="25400">
              <a:solidFill>
                <a:srgbClr val="FF0000"/>
              </a:solidFill>
              <a:prstDash val="sysDash"/>
            </a:ln>
          </c:spPr>
          <c:marker>
            <c:symbol val="none"/>
          </c:marker>
          <c:xVal>
            <c:numRef>
              <c:f>'BK # 56 - BEHI'!$A$54:$A$55</c:f>
              <c:numCache>
                <c:formatCode>#,##0.00_);[Red]\(#,##0.00\)</c:formatCode>
                <c:ptCount val="2"/>
              </c:numCache>
            </c:numRef>
          </c:xVal>
          <c:yVal>
            <c:numRef>
              <c:f>'BK # 56 - BEHI'!$E$54:$E$55</c:f>
              <c:numCache>
                <c:formatCode>#,##0.00_);[Red]\(#,##0.00\)</c:formatCode>
                <c:ptCount val="2"/>
              </c:numCache>
            </c:numRef>
          </c:yVal>
          <c:smooth val="0"/>
          <c:extLst>
            <c:ext xmlns:c16="http://schemas.microsoft.com/office/drawing/2014/chart" uri="{C3380CC4-5D6E-409C-BE32-E72D297353CC}">
              <c16:uniqueId val="{00000001-074E-48EE-B83D-E11E904AAE41}"/>
            </c:ext>
          </c:extLst>
        </c:ser>
        <c:dLbls>
          <c:showLegendKey val="0"/>
          <c:showVal val="0"/>
          <c:showCatName val="0"/>
          <c:showSerName val="0"/>
          <c:showPercent val="0"/>
          <c:showBubbleSize val="0"/>
        </c:dLbls>
        <c:axId val="345638400"/>
        <c:axId val="345639936"/>
      </c:scatterChart>
      <c:valAx>
        <c:axId val="3456384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639936"/>
        <c:crossesAt val="-1.5"/>
        <c:crossBetween val="midCat"/>
      </c:valAx>
      <c:valAx>
        <c:axId val="3456399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6384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033-4878-89B5-3C1B9F7DA00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033-4878-89B5-3C1B9F7DA00E}"/>
            </c:ext>
          </c:extLst>
        </c:ser>
        <c:dLbls>
          <c:showLegendKey val="0"/>
          <c:showVal val="0"/>
          <c:showCatName val="0"/>
          <c:showSerName val="0"/>
          <c:showPercent val="0"/>
          <c:showBubbleSize val="0"/>
        </c:dLbls>
        <c:axId val="345673728"/>
        <c:axId val="345675264"/>
      </c:scatterChart>
      <c:valAx>
        <c:axId val="3456737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675264"/>
        <c:crossesAt val="-1.5"/>
        <c:crossBetween val="midCat"/>
      </c:valAx>
      <c:valAx>
        <c:axId val="3456752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6737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57 - BEHI'!$A$36:$A$50</c:f>
              <c:numCache>
                <c:formatCode>#,##0.00_);[Red]\(#,##0.00\)</c:formatCode>
                <c:ptCount val="15"/>
              </c:numCache>
            </c:numRef>
          </c:xVal>
          <c:yVal>
            <c:numRef>
              <c:f>'BK # 57 - BEHI'!$E$36:$E$50</c:f>
              <c:numCache>
                <c:formatCode>#,##0.00_);[Red]\(#,##0.00\)</c:formatCode>
                <c:ptCount val="15"/>
              </c:numCache>
            </c:numRef>
          </c:yVal>
          <c:smooth val="0"/>
          <c:extLst>
            <c:ext xmlns:c16="http://schemas.microsoft.com/office/drawing/2014/chart" uri="{C3380CC4-5D6E-409C-BE32-E72D297353CC}">
              <c16:uniqueId val="{00000000-BBB8-46DD-BD4F-F70BE2E6359E}"/>
            </c:ext>
          </c:extLst>
        </c:ser>
        <c:ser>
          <c:idx val="0"/>
          <c:order val="1"/>
          <c:tx>
            <c:v>Bankfull</c:v>
          </c:tx>
          <c:spPr>
            <a:ln w="25400">
              <a:solidFill>
                <a:srgbClr val="FF0000"/>
              </a:solidFill>
              <a:prstDash val="sysDash"/>
            </a:ln>
          </c:spPr>
          <c:marker>
            <c:symbol val="none"/>
          </c:marker>
          <c:xVal>
            <c:numRef>
              <c:f>'BK # 57 - BEHI'!$A$54:$A$55</c:f>
              <c:numCache>
                <c:formatCode>#,##0.00_);[Red]\(#,##0.00\)</c:formatCode>
                <c:ptCount val="2"/>
              </c:numCache>
            </c:numRef>
          </c:xVal>
          <c:yVal>
            <c:numRef>
              <c:f>'BK # 57 - BEHI'!$E$54:$E$55</c:f>
              <c:numCache>
                <c:formatCode>#,##0.00_);[Red]\(#,##0.00\)</c:formatCode>
                <c:ptCount val="2"/>
              </c:numCache>
            </c:numRef>
          </c:yVal>
          <c:smooth val="0"/>
          <c:extLst>
            <c:ext xmlns:c16="http://schemas.microsoft.com/office/drawing/2014/chart" uri="{C3380CC4-5D6E-409C-BE32-E72D297353CC}">
              <c16:uniqueId val="{00000001-BBB8-46DD-BD4F-F70BE2E6359E}"/>
            </c:ext>
          </c:extLst>
        </c:ser>
        <c:dLbls>
          <c:showLegendKey val="0"/>
          <c:showVal val="0"/>
          <c:showCatName val="0"/>
          <c:showSerName val="0"/>
          <c:showPercent val="0"/>
          <c:showBubbleSize val="0"/>
        </c:dLbls>
        <c:axId val="345289856"/>
        <c:axId val="345291392"/>
      </c:scatterChart>
      <c:valAx>
        <c:axId val="3452898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291392"/>
        <c:crossesAt val="-1.5"/>
        <c:crossBetween val="midCat"/>
      </c:valAx>
      <c:valAx>
        <c:axId val="3452913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2898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978-4FEB-9D62-F2D13A71803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978-4FEB-9D62-F2D13A718031}"/>
            </c:ext>
          </c:extLst>
        </c:ser>
        <c:dLbls>
          <c:showLegendKey val="0"/>
          <c:showVal val="0"/>
          <c:showCatName val="0"/>
          <c:showSerName val="0"/>
          <c:showPercent val="0"/>
          <c:showBubbleSize val="0"/>
        </c:dLbls>
        <c:axId val="345304448"/>
        <c:axId val="367981696"/>
      </c:scatterChart>
      <c:valAx>
        <c:axId val="3453044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981696"/>
        <c:crossesAt val="-1.5"/>
        <c:crossBetween val="midCat"/>
      </c:valAx>
      <c:valAx>
        <c:axId val="3679816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3044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58 - BEHI'!$A$36:$A$50</c:f>
              <c:numCache>
                <c:formatCode>#,##0.00_);[Red]\(#,##0.00\)</c:formatCode>
                <c:ptCount val="15"/>
              </c:numCache>
            </c:numRef>
          </c:xVal>
          <c:yVal>
            <c:numRef>
              <c:f>'BK # 58 - BEHI'!$E$36:$E$50</c:f>
              <c:numCache>
                <c:formatCode>#,##0.00_);[Red]\(#,##0.00\)</c:formatCode>
                <c:ptCount val="15"/>
              </c:numCache>
            </c:numRef>
          </c:yVal>
          <c:smooth val="0"/>
          <c:extLst>
            <c:ext xmlns:c16="http://schemas.microsoft.com/office/drawing/2014/chart" uri="{C3380CC4-5D6E-409C-BE32-E72D297353CC}">
              <c16:uniqueId val="{00000000-518E-4D6E-880C-8C085B8E65B0}"/>
            </c:ext>
          </c:extLst>
        </c:ser>
        <c:ser>
          <c:idx val="0"/>
          <c:order val="1"/>
          <c:tx>
            <c:v>Bankfull</c:v>
          </c:tx>
          <c:spPr>
            <a:ln w="25400">
              <a:solidFill>
                <a:srgbClr val="FF0000"/>
              </a:solidFill>
              <a:prstDash val="sysDash"/>
            </a:ln>
          </c:spPr>
          <c:marker>
            <c:symbol val="none"/>
          </c:marker>
          <c:xVal>
            <c:numRef>
              <c:f>'BK # 58 - BEHI'!$A$54:$A$55</c:f>
              <c:numCache>
                <c:formatCode>#,##0.00_);[Red]\(#,##0.00\)</c:formatCode>
                <c:ptCount val="2"/>
              </c:numCache>
            </c:numRef>
          </c:xVal>
          <c:yVal>
            <c:numRef>
              <c:f>'BK # 58 - BEHI'!$E$54:$E$55</c:f>
              <c:numCache>
                <c:formatCode>#,##0.00_);[Red]\(#,##0.00\)</c:formatCode>
                <c:ptCount val="2"/>
              </c:numCache>
            </c:numRef>
          </c:yVal>
          <c:smooth val="0"/>
          <c:extLst>
            <c:ext xmlns:c16="http://schemas.microsoft.com/office/drawing/2014/chart" uri="{C3380CC4-5D6E-409C-BE32-E72D297353CC}">
              <c16:uniqueId val="{00000001-518E-4D6E-880C-8C085B8E65B0}"/>
            </c:ext>
          </c:extLst>
        </c:ser>
        <c:dLbls>
          <c:showLegendKey val="0"/>
          <c:showVal val="0"/>
          <c:showCatName val="0"/>
          <c:showSerName val="0"/>
          <c:showPercent val="0"/>
          <c:showBubbleSize val="0"/>
        </c:dLbls>
        <c:axId val="343819008"/>
        <c:axId val="343820544"/>
      </c:scatterChart>
      <c:valAx>
        <c:axId val="3438190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3820544"/>
        <c:crossesAt val="-1.5"/>
        <c:crossBetween val="midCat"/>
      </c:valAx>
      <c:valAx>
        <c:axId val="3438205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38190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09D-4928-B0C7-966BA670781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09D-4928-B0C7-966BA670781E}"/>
            </c:ext>
          </c:extLst>
        </c:ser>
        <c:dLbls>
          <c:showLegendKey val="0"/>
          <c:showVal val="0"/>
          <c:showCatName val="0"/>
          <c:showSerName val="0"/>
          <c:showPercent val="0"/>
          <c:showBubbleSize val="0"/>
        </c:dLbls>
        <c:axId val="343862272"/>
        <c:axId val="343864064"/>
      </c:scatterChart>
      <c:valAx>
        <c:axId val="3438622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3864064"/>
        <c:crossesAt val="-1.5"/>
        <c:crossBetween val="midCat"/>
      </c:valAx>
      <c:valAx>
        <c:axId val="3438640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38622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59 - BEHI'!$A$36:$A$50</c:f>
              <c:numCache>
                <c:formatCode>#,##0.00_);[Red]\(#,##0.00\)</c:formatCode>
                <c:ptCount val="15"/>
              </c:numCache>
            </c:numRef>
          </c:xVal>
          <c:yVal>
            <c:numRef>
              <c:f>'BK # 59 - BEHI'!$E$36:$E$50</c:f>
              <c:numCache>
                <c:formatCode>#,##0.00_);[Red]\(#,##0.00\)</c:formatCode>
                <c:ptCount val="15"/>
              </c:numCache>
            </c:numRef>
          </c:yVal>
          <c:smooth val="0"/>
          <c:extLst>
            <c:ext xmlns:c16="http://schemas.microsoft.com/office/drawing/2014/chart" uri="{C3380CC4-5D6E-409C-BE32-E72D297353CC}">
              <c16:uniqueId val="{00000000-3FBB-4FB5-ADC1-34AA81DC3DB9}"/>
            </c:ext>
          </c:extLst>
        </c:ser>
        <c:ser>
          <c:idx val="0"/>
          <c:order val="1"/>
          <c:tx>
            <c:v>Bankfull</c:v>
          </c:tx>
          <c:spPr>
            <a:ln w="25400">
              <a:solidFill>
                <a:srgbClr val="FF0000"/>
              </a:solidFill>
              <a:prstDash val="sysDash"/>
            </a:ln>
          </c:spPr>
          <c:marker>
            <c:symbol val="none"/>
          </c:marker>
          <c:xVal>
            <c:numRef>
              <c:f>'BK # 59 - BEHI'!$A$54:$A$55</c:f>
              <c:numCache>
                <c:formatCode>#,##0.00_);[Red]\(#,##0.00\)</c:formatCode>
                <c:ptCount val="2"/>
              </c:numCache>
            </c:numRef>
          </c:xVal>
          <c:yVal>
            <c:numRef>
              <c:f>'BK # 59 - BEHI'!$E$54:$E$55</c:f>
              <c:numCache>
                <c:formatCode>#,##0.00_);[Red]\(#,##0.00\)</c:formatCode>
                <c:ptCount val="2"/>
              </c:numCache>
            </c:numRef>
          </c:yVal>
          <c:smooth val="0"/>
          <c:extLst>
            <c:ext xmlns:c16="http://schemas.microsoft.com/office/drawing/2014/chart" uri="{C3380CC4-5D6E-409C-BE32-E72D297353CC}">
              <c16:uniqueId val="{00000001-3FBB-4FB5-ADC1-34AA81DC3DB9}"/>
            </c:ext>
          </c:extLst>
        </c:ser>
        <c:dLbls>
          <c:showLegendKey val="0"/>
          <c:showVal val="0"/>
          <c:showCatName val="0"/>
          <c:showSerName val="0"/>
          <c:showPercent val="0"/>
          <c:showBubbleSize val="0"/>
        </c:dLbls>
        <c:axId val="368783744"/>
        <c:axId val="368785280"/>
      </c:scatterChart>
      <c:valAx>
        <c:axId val="3687837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8785280"/>
        <c:crossesAt val="-1.5"/>
        <c:crossBetween val="midCat"/>
      </c:valAx>
      <c:valAx>
        <c:axId val="3687852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87837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5DE1-46D4-A4A5-753BE08E484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5DE1-46D4-A4A5-753BE08E4845}"/>
            </c:ext>
          </c:extLst>
        </c:ser>
        <c:dLbls>
          <c:showLegendKey val="0"/>
          <c:showVal val="0"/>
          <c:showCatName val="0"/>
          <c:showSerName val="0"/>
          <c:showPercent val="0"/>
          <c:showBubbleSize val="0"/>
        </c:dLbls>
        <c:axId val="368802432"/>
        <c:axId val="368824704"/>
      </c:scatterChart>
      <c:valAx>
        <c:axId val="3688024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8824704"/>
        <c:crossesAt val="-1.5"/>
        <c:crossBetween val="midCat"/>
      </c:valAx>
      <c:valAx>
        <c:axId val="3688247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88024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60 - BEHI'!$A$36:$A$50</c:f>
              <c:numCache>
                <c:formatCode>#,##0.00_);[Red]\(#,##0.00\)</c:formatCode>
                <c:ptCount val="15"/>
              </c:numCache>
            </c:numRef>
          </c:xVal>
          <c:yVal>
            <c:numRef>
              <c:f>'BK # 60 - BEHI'!$E$36:$E$50</c:f>
              <c:numCache>
                <c:formatCode>#,##0.00_);[Red]\(#,##0.00\)</c:formatCode>
                <c:ptCount val="15"/>
              </c:numCache>
            </c:numRef>
          </c:yVal>
          <c:smooth val="0"/>
          <c:extLst>
            <c:ext xmlns:c16="http://schemas.microsoft.com/office/drawing/2014/chart" uri="{C3380CC4-5D6E-409C-BE32-E72D297353CC}">
              <c16:uniqueId val="{00000000-2BE3-4B45-A30F-AC7A657F2BF7}"/>
            </c:ext>
          </c:extLst>
        </c:ser>
        <c:ser>
          <c:idx val="0"/>
          <c:order val="1"/>
          <c:tx>
            <c:v>Bankfull</c:v>
          </c:tx>
          <c:spPr>
            <a:ln w="25400">
              <a:solidFill>
                <a:srgbClr val="FF0000"/>
              </a:solidFill>
              <a:prstDash val="sysDash"/>
            </a:ln>
          </c:spPr>
          <c:marker>
            <c:symbol val="none"/>
          </c:marker>
          <c:xVal>
            <c:numRef>
              <c:f>'BK # 60 - BEHI'!$A$54:$A$55</c:f>
              <c:numCache>
                <c:formatCode>#,##0.00_);[Red]\(#,##0.00\)</c:formatCode>
                <c:ptCount val="2"/>
              </c:numCache>
            </c:numRef>
          </c:xVal>
          <c:yVal>
            <c:numRef>
              <c:f>'BK # 60 - BEHI'!$E$54:$E$55</c:f>
              <c:numCache>
                <c:formatCode>#,##0.00_);[Red]\(#,##0.00\)</c:formatCode>
                <c:ptCount val="2"/>
              </c:numCache>
            </c:numRef>
          </c:yVal>
          <c:smooth val="0"/>
          <c:extLst>
            <c:ext xmlns:c16="http://schemas.microsoft.com/office/drawing/2014/chart" uri="{C3380CC4-5D6E-409C-BE32-E72D297353CC}">
              <c16:uniqueId val="{00000001-2BE3-4B45-A30F-AC7A657F2BF7}"/>
            </c:ext>
          </c:extLst>
        </c:ser>
        <c:dLbls>
          <c:showLegendKey val="0"/>
          <c:showVal val="0"/>
          <c:showCatName val="0"/>
          <c:showSerName val="0"/>
          <c:showPercent val="0"/>
          <c:showBubbleSize val="0"/>
        </c:dLbls>
        <c:axId val="368745088"/>
        <c:axId val="345216512"/>
      </c:scatterChart>
      <c:valAx>
        <c:axId val="3687450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216512"/>
        <c:crossesAt val="-1.5"/>
        <c:crossBetween val="midCat"/>
      </c:valAx>
      <c:valAx>
        <c:axId val="3452165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87450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E38-4A23-90D5-62D165046A9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E38-4A23-90D5-62D165046A96}"/>
            </c:ext>
          </c:extLst>
        </c:ser>
        <c:dLbls>
          <c:showLegendKey val="0"/>
          <c:showVal val="0"/>
          <c:showCatName val="0"/>
          <c:showSerName val="0"/>
          <c:showPercent val="0"/>
          <c:showBubbleSize val="0"/>
        </c:dLbls>
        <c:axId val="369764608"/>
        <c:axId val="369774592"/>
      </c:scatterChart>
      <c:valAx>
        <c:axId val="3697646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774592"/>
        <c:crossesAt val="-1.5"/>
        <c:crossBetween val="midCat"/>
      </c:valAx>
      <c:valAx>
        <c:axId val="3697745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97646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60600758237"/>
          <c:y val="0.12307719227404265"/>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7 - BEHI'!$A$36:$A$50</c:f>
              <c:numCache>
                <c:formatCode>#,##0.00_);[Red]\(#,##0.00\)</c:formatCode>
                <c:ptCount val="15"/>
              </c:numCache>
            </c:numRef>
          </c:xVal>
          <c:yVal>
            <c:numRef>
              <c:f>'BK # 7 - BEHI'!$E$36:$E$50</c:f>
              <c:numCache>
                <c:formatCode>#,##0.00_);[Red]\(#,##0.00\)</c:formatCode>
                <c:ptCount val="15"/>
              </c:numCache>
            </c:numRef>
          </c:yVal>
          <c:smooth val="0"/>
          <c:extLst>
            <c:ext xmlns:c16="http://schemas.microsoft.com/office/drawing/2014/chart" uri="{C3380CC4-5D6E-409C-BE32-E72D297353CC}">
              <c16:uniqueId val="{00000000-B296-45E1-9F99-61FCFB5F8C4F}"/>
            </c:ext>
          </c:extLst>
        </c:ser>
        <c:ser>
          <c:idx val="0"/>
          <c:order val="1"/>
          <c:tx>
            <c:v>Bankfull</c:v>
          </c:tx>
          <c:spPr>
            <a:ln w="25400">
              <a:solidFill>
                <a:srgbClr val="FF0000"/>
              </a:solidFill>
              <a:prstDash val="sysDash"/>
            </a:ln>
          </c:spPr>
          <c:marker>
            <c:symbol val="none"/>
          </c:marker>
          <c:xVal>
            <c:numRef>
              <c:f>'BK # 7 - BEHI'!$A$54:$A$55</c:f>
              <c:numCache>
                <c:formatCode>#,##0.00_);[Red]\(#,##0.00\)</c:formatCode>
                <c:ptCount val="2"/>
              </c:numCache>
            </c:numRef>
          </c:xVal>
          <c:yVal>
            <c:numRef>
              <c:f>'BK # 7 - BEHI'!$E$54:$E$55</c:f>
              <c:numCache>
                <c:formatCode>#,##0.00_);[Red]\(#,##0.00\)</c:formatCode>
                <c:ptCount val="2"/>
              </c:numCache>
            </c:numRef>
          </c:yVal>
          <c:smooth val="0"/>
          <c:extLst>
            <c:ext xmlns:c16="http://schemas.microsoft.com/office/drawing/2014/chart" uri="{C3380CC4-5D6E-409C-BE32-E72D297353CC}">
              <c16:uniqueId val="{00000001-B296-45E1-9F99-61FCFB5F8C4F}"/>
            </c:ext>
          </c:extLst>
        </c:ser>
        <c:dLbls>
          <c:showLegendKey val="0"/>
          <c:showVal val="0"/>
          <c:showCatName val="0"/>
          <c:showSerName val="0"/>
          <c:showPercent val="0"/>
          <c:showBubbleSize val="0"/>
        </c:dLbls>
        <c:axId val="347903104"/>
        <c:axId val="347904640"/>
      </c:scatterChart>
      <c:valAx>
        <c:axId val="3479031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904640"/>
        <c:crossesAt val="-1.5"/>
        <c:crossBetween val="midCat"/>
      </c:valAx>
      <c:valAx>
        <c:axId val="34790464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9031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61 - BEHI'!$A$36:$A$50</c:f>
              <c:numCache>
                <c:formatCode>#,##0.00_);[Red]\(#,##0.00\)</c:formatCode>
                <c:ptCount val="15"/>
              </c:numCache>
            </c:numRef>
          </c:xVal>
          <c:yVal>
            <c:numRef>
              <c:f>'BK # 61 - BEHI'!$E$36:$E$50</c:f>
              <c:numCache>
                <c:formatCode>#,##0.00_);[Red]\(#,##0.00\)</c:formatCode>
                <c:ptCount val="15"/>
              </c:numCache>
            </c:numRef>
          </c:yVal>
          <c:smooth val="0"/>
          <c:extLst>
            <c:ext xmlns:c16="http://schemas.microsoft.com/office/drawing/2014/chart" uri="{C3380CC4-5D6E-409C-BE32-E72D297353CC}">
              <c16:uniqueId val="{00000000-8C24-4B9F-9A96-7FA8A52E78AF}"/>
            </c:ext>
          </c:extLst>
        </c:ser>
        <c:ser>
          <c:idx val="0"/>
          <c:order val="1"/>
          <c:tx>
            <c:v>Bankfull</c:v>
          </c:tx>
          <c:spPr>
            <a:ln w="25400">
              <a:solidFill>
                <a:srgbClr val="FF0000"/>
              </a:solidFill>
              <a:prstDash val="sysDash"/>
            </a:ln>
          </c:spPr>
          <c:marker>
            <c:symbol val="none"/>
          </c:marker>
          <c:xVal>
            <c:numRef>
              <c:f>'BK # 61 - BEHI'!$A$54:$A$55</c:f>
              <c:numCache>
                <c:formatCode>#,##0.00_);[Red]\(#,##0.00\)</c:formatCode>
                <c:ptCount val="2"/>
              </c:numCache>
            </c:numRef>
          </c:xVal>
          <c:yVal>
            <c:numRef>
              <c:f>'BK # 61 - BEHI'!$E$54:$E$55</c:f>
              <c:numCache>
                <c:formatCode>#,##0.00_);[Red]\(#,##0.00\)</c:formatCode>
                <c:ptCount val="2"/>
              </c:numCache>
            </c:numRef>
          </c:yVal>
          <c:smooth val="0"/>
          <c:extLst>
            <c:ext xmlns:c16="http://schemas.microsoft.com/office/drawing/2014/chart" uri="{C3380CC4-5D6E-409C-BE32-E72D297353CC}">
              <c16:uniqueId val="{00000001-8C24-4B9F-9A96-7FA8A52E78AF}"/>
            </c:ext>
          </c:extLst>
        </c:ser>
        <c:dLbls>
          <c:showLegendKey val="0"/>
          <c:showVal val="0"/>
          <c:showCatName val="0"/>
          <c:showSerName val="0"/>
          <c:showPercent val="0"/>
          <c:showBubbleSize val="0"/>
        </c:dLbls>
        <c:axId val="345148800"/>
        <c:axId val="345244800"/>
      </c:scatterChart>
      <c:valAx>
        <c:axId val="3451488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244800"/>
        <c:crossesAt val="-1.5"/>
        <c:crossBetween val="midCat"/>
      </c:valAx>
      <c:valAx>
        <c:axId val="3452448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51488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3B6-4576-829E-2E20951AC1BB}"/>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3B6-4576-829E-2E20951AC1BB}"/>
            </c:ext>
          </c:extLst>
        </c:ser>
        <c:dLbls>
          <c:showLegendKey val="0"/>
          <c:showVal val="0"/>
          <c:showCatName val="0"/>
          <c:showSerName val="0"/>
          <c:showPercent val="0"/>
          <c:showBubbleSize val="0"/>
        </c:dLbls>
        <c:axId val="370067328"/>
        <c:axId val="370068864"/>
      </c:scatterChart>
      <c:valAx>
        <c:axId val="3700673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068864"/>
        <c:crossesAt val="-1.5"/>
        <c:crossBetween val="midCat"/>
      </c:valAx>
      <c:valAx>
        <c:axId val="3700688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0673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62 - BEHI'!$A$36:$A$50</c:f>
              <c:numCache>
                <c:formatCode>#,##0.00_);[Red]\(#,##0.00\)</c:formatCode>
                <c:ptCount val="15"/>
              </c:numCache>
            </c:numRef>
          </c:xVal>
          <c:yVal>
            <c:numRef>
              <c:f>'BK # 62 - BEHI'!$E$36:$E$50</c:f>
              <c:numCache>
                <c:formatCode>#,##0.00_);[Red]\(#,##0.00\)</c:formatCode>
                <c:ptCount val="15"/>
              </c:numCache>
            </c:numRef>
          </c:yVal>
          <c:smooth val="0"/>
          <c:extLst>
            <c:ext xmlns:c16="http://schemas.microsoft.com/office/drawing/2014/chart" uri="{C3380CC4-5D6E-409C-BE32-E72D297353CC}">
              <c16:uniqueId val="{00000000-C105-472C-9B14-804C63AA3B2E}"/>
            </c:ext>
          </c:extLst>
        </c:ser>
        <c:ser>
          <c:idx val="0"/>
          <c:order val="1"/>
          <c:tx>
            <c:v>Bankfull</c:v>
          </c:tx>
          <c:spPr>
            <a:ln w="25400">
              <a:solidFill>
                <a:srgbClr val="FF0000"/>
              </a:solidFill>
              <a:prstDash val="sysDash"/>
            </a:ln>
          </c:spPr>
          <c:marker>
            <c:symbol val="none"/>
          </c:marker>
          <c:xVal>
            <c:numRef>
              <c:f>'BK # 62 - BEHI'!$A$54:$A$55</c:f>
              <c:numCache>
                <c:formatCode>#,##0.00_);[Red]\(#,##0.00\)</c:formatCode>
                <c:ptCount val="2"/>
              </c:numCache>
            </c:numRef>
          </c:xVal>
          <c:yVal>
            <c:numRef>
              <c:f>'BK # 62 - BEHI'!$E$54:$E$55</c:f>
              <c:numCache>
                <c:formatCode>#,##0.00_);[Red]\(#,##0.00\)</c:formatCode>
                <c:ptCount val="2"/>
              </c:numCache>
            </c:numRef>
          </c:yVal>
          <c:smooth val="0"/>
          <c:extLst>
            <c:ext xmlns:c16="http://schemas.microsoft.com/office/drawing/2014/chart" uri="{C3380CC4-5D6E-409C-BE32-E72D297353CC}">
              <c16:uniqueId val="{00000001-C105-472C-9B14-804C63AA3B2E}"/>
            </c:ext>
          </c:extLst>
        </c:ser>
        <c:dLbls>
          <c:showLegendKey val="0"/>
          <c:showVal val="0"/>
          <c:showCatName val="0"/>
          <c:showSerName val="0"/>
          <c:showPercent val="0"/>
          <c:showBubbleSize val="0"/>
        </c:dLbls>
        <c:axId val="370166784"/>
        <c:axId val="370868992"/>
      </c:scatterChart>
      <c:valAx>
        <c:axId val="3701667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868992"/>
        <c:crossesAt val="-1.5"/>
        <c:crossBetween val="midCat"/>
      </c:valAx>
      <c:valAx>
        <c:axId val="3708689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1667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D6D-4584-AED3-28127747FA4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D6D-4584-AED3-28127747FA44}"/>
            </c:ext>
          </c:extLst>
        </c:ser>
        <c:dLbls>
          <c:showLegendKey val="0"/>
          <c:showVal val="0"/>
          <c:showCatName val="0"/>
          <c:showSerName val="0"/>
          <c:showPercent val="0"/>
          <c:showBubbleSize val="0"/>
        </c:dLbls>
        <c:axId val="370910720"/>
        <c:axId val="370912256"/>
      </c:scatterChart>
      <c:valAx>
        <c:axId val="3709107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912256"/>
        <c:crossesAt val="-1.5"/>
        <c:crossBetween val="midCat"/>
      </c:valAx>
      <c:valAx>
        <c:axId val="3709122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9107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63 - BEHI'!$A$36:$A$50</c:f>
              <c:numCache>
                <c:formatCode>#,##0.00_);[Red]\(#,##0.00\)</c:formatCode>
                <c:ptCount val="15"/>
              </c:numCache>
            </c:numRef>
          </c:xVal>
          <c:yVal>
            <c:numRef>
              <c:f>'BK # 63 - BEHI'!$E$36:$E$50</c:f>
              <c:numCache>
                <c:formatCode>#,##0.00_);[Red]\(#,##0.00\)</c:formatCode>
                <c:ptCount val="15"/>
              </c:numCache>
            </c:numRef>
          </c:yVal>
          <c:smooth val="0"/>
          <c:extLst>
            <c:ext xmlns:c16="http://schemas.microsoft.com/office/drawing/2014/chart" uri="{C3380CC4-5D6E-409C-BE32-E72D297353CC}">
              <c16:uniqueId val="{00000000-6F62-442E-9A02-EA3F65EE2DAA}"/>
            </c:ext>
          </c:extLst>
        </c:ser>
        <c:ser>
          <c:idx val="0"/>
          <c:order val="1"/>
          <c:tx>
            <c:v>Bankfull</c:v>
          </c:tx>
          <c:spPr>
            <a:ln w="25400">
              <a:solidFill>
                <a:srgbClr val="FF0000"/>
              </a:solidFill>
              <a:prstDash val="sysDash"/>
            </a:ln>
          </c:spPr>
          <c:marker>
            <c:symbol val="none"/>
          </c:marker>
          <c:xVal>
            <c:numRef>
              <c:f>'BK # 63 - BEHI'!$A$54:$A$55</c:f>
              <c:numCache>
                <c:formatCode>#,##0.00_);[Red]\(#,##0.00\)</c:formatCode>
                <c:ptCount val="2"/>
              </c:numCache>
            </c:numRef>
          </c:xVal>
          <c:yVal>
            <c:numRef>
              <c:f>'BK # 63 - BEHI'!$E$54:$E$55</c:f>
              <c:numCache>
                <c:formatCode>#,##0.00_);[Red]\(#,##0.00\)</c:formatCode>
                <c:ptCount val="2"/>
              </c:numCache>
            </c:numRef>
          </c:yVal>
          <c:smooth val="0"/>
          <c:extLst>
            <c:ext xmlns:c16="http://schemas.microsoft.com/office/drawing/2014/chart" uri="{C3380CC4-5D6E-409C-BE32-E72D297353CC}">
              <c16:uniqueId val="{00000001-6F62-442E-9A02-EA3F65EE2DAA}"/>
            </c:ext>
          </c:extLst>
        </c:ser>
        <c:dLbls>
          <c:showLegendKey val="0"/>
          <c:showVal val="0"/>
          <c:showCatName val="0"/>
          <c:showSerName val="0"/>
          <c:showPercent val="0"/>
          <c:showBubbleSize val="0"/>
        </c:dLbls>
        <c:axId val="371038848"/>
        <c:axId val="371057024"/>
      </c:scatterChart>
      <c:valAx>
        <c:axId val="3710388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057024"/>
        <c:crossesAt val="-1.5"/>
        <c:crossBetween val="midCat"/>
      </c:valAx>
      <c:valAx>
        <c:axId val="3710570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0388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736-46B6-92B0-9A82E6733F5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736-46B6-92B0-9A82E6733F5A}"/>
            </c:ext>
          </c:extLst>
        </c:ser>
        <c:dLbls>
          <c:showLegendKey val="0"/>
          <c:showVal val="0"/>
          <c:showCatName val="0"/>
          <c:showSerName val="0"/>
          <c:showPercent val="0"/>
          <c:showBubbleSize val="0"/>
        </c:dLbls>
        <c:axId val="371090560"/>
        <c:axId val="371092096"/>
      </c:scatterChart>
      <c:valAx>
        <c:axId val="3710905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092096"/>
        <c:crossesAt val="-1.5"/>
        <c:crossBetween val="midCat"/>
      </c:valAx>
      <c:valAx>
        <c:axId val="3710920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0905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64 - BEHI'!$A$36:$A$50</c:f>
              <c:numCache>
                <c:formatCode>#,##0.00_);[Red]\(#,##0.00\)</c:formatCode>
                <c:ptCount val="15"/>
              </c:numCache>
            </c:numRef>
          </c:xVal>
          <c:yVal>
            <c:numRef>
              <c:f>'BK # 64 - BEHI'!$E$36:$E$50</c:f>
              <c:numCache>
                <c:formatCode>#,##0.00_);[Red]\(#,##0.00\)</c:formatCode>
                <c:ptCount val="15"/>
              </c:numCache>
            </c:numRef>
          </c:yVal>
          <c:smooth val="0"/>
          <c:extLst>
            <c:ext xmlns:c16="http://schemas.microsoft.com/office/drawing/2014/chart" uri="{C3380CC4-5D6E-409C-BE32-E72D297353CC}">
              <c16:uniqueId val="{00000000-D980-41F7-9C38-C78926D237D4}"/>
            </c:ext>
          </c:extLst>
        </c:ser>
        <c:ser>
          <c:idx val="0"/>
          <c:order val="1"/>
          <c:tx>
            <c:v>Bankfull</c:v>
          </c:tx>
          <c:spPr>
            <a:ln w="25400">
              <a:solidFill>
                <a:srgbClr val="FF0000"/>
              </a:solidFill>
              <a:prstDash val="sysDash"/>
            </a:ln>
          </c:spPr>
          <c:marker>
            <c:symbol val="none"/>
          </c:marker>
          <c:xVal>
            <c:numRef>
              <c:f>'BK # 64 - BEHI'!$A$54:$A$55</c:f>
              <c:numCache>
                <c:formatCode>#,##0.00_);[Red]\(#,##0.00\)</c:formatCode>
                <c:ptCount val="2"/>
              </c:numCache>
            </c:numRef>
          </c:xVal>
          <c:yVal>
            <c:numRef>
              <c:f>'BK # 64 - BEHI'!$E$54:$E$55</c:f>
              <c:numCache>
                <c:formatCode>#,##0.00_);[Red]\(#,##0.00\)</c:formatCode>
                <c:ptCount val="2"/>
              </c:numCache>
            </c:numRef>
          </c:yVal>
          <c:smooth val="0"/>
          <c:extLst>
            <c:ext xmlns:c16="http://schemas.microsoft.com/office/drawing/2014/chart" uri="{C3380CC4-5D6E-409C-BE32-E72D297353CC}">
              <c16:uniqueId val="{00000001-D980-41F7-9C38-C78926D237D4}"/>
            </c:ext>
          </c:extLst>
        </c:ser>
        <c:dLbls>
          <c:showLegendKey val="0"/>
          <c:showVal val="0"/>
          <c:showCatName val="0"/>
          <c:showSerName val="0"/>
          <c:showPercent val="0"/>
          <c:showBubbleSize val="0"/>
        </c:dLbls>
        <c:axId val="371538176"/>
        <c:axId val="371539968"/>
      </c:scatterChart>
      <c:valAx>
        <c:axId val="3715381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539968"/>
        <c:crossesAt val="-1.5"/>
        <c:crossBetween val="midCat"/>
      </c:valAx>
      <c:valAx>
        <c:axId val="37153996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5381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18D-4E2B-B87A-32D6425EFF1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18D-4E2B-B87A-32D6425EFF19}"/>
            </c:ext>
          </c:extLst>
        </c:ser>
        <c:dLbls>
          <c:showLegendKey val="0"/>
          <c:showVal val="0"/>
          <c:showCatName val="0"/>
          <c:showSerName val="0"/>
          <c:showPercent val="0"/>
          <c:showBubbleSize val="0"/>
        </c:dLbls>
        <c:axId val="371581696"/>
        <c:axId val="371583232"/>
      </c:scatterChart>
      <c:valAx>
        <c:axId val="3715816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583232"/>
        <c:crossesAt val="-1.5"/>
        <c:crossBetween val="midCat"/>
      </c:valAx>
      <c:valAx>
        <c:axId val="3715832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5816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65 - BEHI'!$A$36:$A$50</c:f>
              <c:numCache>
                <c:formatCode>#,##0.00_);[Red]\(#,##0.00\)</c:formatCode>
                <c:ptCount val="15"/>
              </c:numCache>
            </c:numRef>
          </c:xVal>
          <c:yVal>
            <c:numRef>
              <c:f>'BK # 65 - BEHI'!$E$36:$E$50</c:f>
              <c:numCache>
                <c:formatCode>#,##0.00_);[Red]\(#,##0.00\)</c:formatCode>
                <c:ptCount val="15"/>
              </c:numCache>
            </c:numRef>
          </c:yVal>
          <c:smooth val="0"/>
          <c:extLst>
            <c:ext xmlns:c16="http://schemas.microsoft.com/office/drawing/2014/chart" uri="{C3380CC4-5D6E-409C-BE32-E72D297353CC}">
              <c16:uniqueId val="{00000000-A317-497E-A589-AAF900CDD3E4}"/>
            </c:ext>
          </c:extLst>
        </c:ser>
        <c:ser>
          <c:idx val="0"/>
          <c:order val="1"/>
          <c:tx>
            <c:v>Bankfull</c:v>
          </c:tx>
          <c:spPr>
            <a:ln w="25400">
              <a:solidFill>
                <a:srgbClr val="FF0000"/>
              </a:solidFill>
              <a:prstDash val="sysDash"/>
            </a:ln>
          </c:spPr>
          <c:marker>
            <c:symbol val="none"/>
          </c:marker>
          <c:xVal>
            <c:numRef>
              <c:f>'BK # 65 - BEHI'!$A$54:$A$55</c:f>
              <c:numCache>
                <c:formatCode>#,##0.00_);[Red]\(#,##0.00\)</c:formatCode>
                <c:ptCount val="2"/>
              </c:numCache>
            </c:numRef>
          </c:xVal>
          <c:yVal>
            <c:numRef>
              <c:f>'BK # 65 - BEHI'!$E$54:$E$55</c:f>
              <c:numCache>
                <c:formatCode>#,##0.00_);[Red]\(#,##0.00\)</c:formatCode>
                <c:ptCount val="2"/>
              </c:numCache>
            </c:numRef>
          </c:yVal>
          <c:smooth val="0"/>
          <c:extLst>
            <c:ext xmlns:c16="http://schemas.microsoft.com/office/drawing/2014/chart" uri="{C3380CC4-5D6E-409C-BE32-E72D297353CC}">
              <c16:uniqueId val="{00000001-A317-497E-A589-AAF900CDD3E4}"/>
            </c:ext>
          </c:extLst>
        </c:ser>
        <c:dLbls>
          <c:showLegendKey val="0"/>
          <c:showVal val="0"/>
          <c:showCatName val="0"/>
          <c:showSerName val="0"/>
          <c:showPercent val="0"/>
          <c:showBubbleSize val="0"/>
        </c:dLbls>
        <c:axId val="370419584"/>
        <c:axId val="370421120"/>
      </c:scatterChart>
      <c:valAx>
        <c:axId val="3704195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421120"/>
        <c:crossesAt val="-1.5"/>
        <c:crossBetween val="midCat"/>
      </c:valAx>
      <c:valAx>
        <c:axId val="37042112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4195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3A2-4144-96A9-73ED09DA953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3A2-4144-96A9-73ED09DA9539}"/>
            </c:ext>
          </c:extLst>
        </c:ser>
        <c:dLbls>
          <c:showLegendKey val="0"/>
          <c:showVal val="0"/>
          <c:showCatName val="0"/>
          <c:showSerName val="0"/>
          <c:showPercent val="0"/>
          <c:showBubbleSize val="0"/>
        </c:dLbls>
        <c:axId val="370454912"/>
        <c:axId val="370456448"/>
      </c:scatterChart>
      <c:valAx>
        <c:axId val="3704549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456448"/>
        <c:crossesAt val="-1.5"/>
        <c:crossBetween val="midCat"/>
      </c:valAx>
      <c:valAx>
        <c:axId val="37045644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04549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BE5-4834-AF08-C40DB5BC8B3B}"/>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BE5-4834-AF08-C40DB5BC8B3B}"/>
            </c:ext>
          </c:extLst>
        </c:ser>
        <c:dLbls>
          <c:showLegendKey val="0"/>
          <c:showVal val="0"/>
          <c:showCatName val="0"/>
          <c:showSerName val="0"/>
          <c:showPercent val="0"/>
          <c:showBubbleSize val="0"/>
        </c:dLbls>
        <c:axId val="347925888"/>
        <c:axId val="348320896"/>
      </c:scatterChart>
      <c:valAx>
        <c:axId val="3479258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320896"/>
        <c:crossesAt val="-1.5"/>
        <c:crossBetween val="midCat"/>
      </c:valAx>
      <c:valAx>
        <c:axId val="3483208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9258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66 - BEHI'!$A$36:$A$50</c:f>
              <c:numCache>
                <c:formatCode>#,##0.00_);[Red]\(#,##0.00\)</c:formatCode>
                <c:ptCount val="15"/>
              </c:numCache>
            </c:numRef>
          </c:xVal>
          <c:yVal>
            <c:numRef>
              <c:f>'BK # 66 - BEHI'!$E$36:$E$50</c:f>
              <c:numCache>
                <c:formatCode>#,##0.00_);[Red]\(#,##0.00\)</c:formatCode>
                <c:ptCount val="15"/>
              </c:numCache>
            </c:numRef>
          </c:yVal>
          <c:smooth val="0"/>
          <c:extLst>
            <c:ext xmlns:c16="http://schemas.microsoft.com/office/drawing/2014/chart" uri="{C3380CC4-5D6E-409C-BE32-E72D297353CC}">
              <c16:uniqueId val="{00000000-C178-4B5A-A45A-0D30BD4AA887}"/>
            </c:ext>
          </c:extLst>
        </c:ser>
        <c:ser>
          <c:idx val="0"/>
          <c:order val="1"/>
          <c:tx>
            <c:v>Bankfull</c:v>
          </c:tx>
          <c:spPr>
            <a:ln w="25400">
              <a:solidFill>
                <a:srgbClr val="FF0000"/>
              </a:solidFill>
              <a:prstDash val="sysDash"/>
            </a:ln>
          </c:spPr>
          <c:marker>
            <c:symbol val="none"/>
          </c:marker>
          <c:xVal>
            <c:numRef>
              <c:f>'BK # 66 - BEHI'!$A$54:$A$55</c:f>
              <c:numCache>
                <c:formatCode>#,##0.00_);[Red]\(#,##0.00\)</c:formatCode>
                <c:ptCount val="2"/>
              </c:numCache>
            </c:numRef>
          </c:xVal>
          <c:yVal>
            <c:numRef>
              <c:f>'BK # 66 - BEHI'!$E$54:$E$55</c:f>
              <c:numCache>
                <c:formatCode>#,##0.00_);[Red]\(#,##0.00\)</c:formatCode>
                <c:ptCount val="2"/>
              </c:numCache>
            </c:numRef>
          </c:yVal>
          <c:smooth val="0"/>
          <c:extLst>
            <c:ext xmlns:c16="http://schemas.microsoft.com/office/drawing/2014/chart" uri="{C3380CC4-5D6E-409C-BE32-E72D297353CC}">
              <c16:uniqueId val="{00000001-C178-4B5A-A45A-0D30BD4AA887}"/>
            </c:ext>
          </c:extLst>
        </c:ser>
        <c:dLbls>
          <c:showLegendKey val="0"/>
          <c:showVal val="0"/>
          <c:showCatName val="0"/>
          <c:showSerName val="0"/>
          <c:showPercent val="0"/>
          <c:showBubbleSize val="0"/>
        </c:dLbls>
        <c:axId val="372286976"/>
        <c:axId val="372288512"/>
      </c:scatterChart>
      <c:valAx>
        <c:axId val="3722869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288512"/>
        <c:crossesAt val="-1.5"/>
        <c:crossBetween val="midCat"/>
      </c:valAx>
      <c:valAx>
        <c:axId val="3722885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2869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2E5-466D-AC70-A6479AE0925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2E5-466D-AC70-A6479AE0925E}"/>
            </c:ext>
          </c:extLst>
        </c:ser>
        <c:dLbls>
          <c:showLegendKey val="0"/>
          <c:showVal val="0"/>
          <c:showCatName val="0"/>
          <c:showSerName val="0"/>
          <c:showPercent val="0"/>
          <c:showBubbleSize val="0"/>
        </c:dLbls>
        <c:axId val="372588544"/>
        <c:axId val="372590080"/>
      </c:scatterChart>
      <c:valAx>
        <c:axId val="3725885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590080"/>
        <c:crossesAt val="-1.5"/>
        <c:crossBetween val="midCat"/>
      </c:valAx>
      <c:valAx>
        <c:axId val="3725900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5885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67 - BEHI'!$A$36:$A$50</c:f>
              <c:numCache>
                <c:formatCode>#,##0.00_);[Red]\(#,##0.00\)</c:formatCode>
                <c:ptCount val="15"/>
              </c:numCache>
            </c:numRef>
          </c:xVal>
          <c:yVal>
            <c:numRef>
              <c:f>'BK # 67 - BEHI'!$E$36:$E$50</c:f>
              <c:numCache>
                <c:formatCode>#,##0.00_);[Red]\(#,##0.00\)</c:formatCode>
                <c:ptCount val="15"/>
              </c:numCache>
            </c:numRef>
          </c:yVal>
          <c:smooth val="0"/>
          <c:extLst>
            <c:ext xmlns:c16="http://schemas.microsoft.com/office/drawing/2014/chart" uri="{C3380CC4-5D6E-409C-BE32-E72D297353CC}">
              <c16:uniqueId val="{00000000-E82C-4802-A8B4-9942D7549533}"/>
            </c:ext>
          </c:extLst>
        </c:ser>
        <c:ser>
          <c:idx val="0"/>
          <c:order val="1"/>
          <c:tx>
            <c:v>Bankfull</c:v>
          </c:tx>
          <c:spPr>
            <a:ln w="25400">
              <a:solidFill>
                <a:srgbClr val="FF0000"/>
              </a:solidFill>
              <a:prstDash val="sysDash"/>
            </a:ln>
          </c:spPr>
          <c:marker>
            <c:symbol val="none"/>
          </c:marker>
          <c:xVal>
            <c:numRef>
              <c:f>'BK # 67 - BEHI'!$A$54:$A$55</c:f>
              <c:numCache>
                <c:formatCode>#,##0.00_);[Red]\(#,##0.00\)</c:formatCode>
                <c:ptCount val="2"/>
              </c:numCache>
            </c:numRef>
          </c:xVal>
          <c:yVal>
            <c:numRef>
              <c:f>'BK # 67 - BEHI'!$E$54:$E$55</c:f>
              <c:numCache>
                <c:formatCode>#,##0.00_);[Red]\(#,##0.00\)</c:formatCode>
                <c:ptCount val="2"/>
              </c:numCache>
            </c:numRef>
          </c:yVal>
          <c:smooth val="0"/>
          <c:extLst>
            <c:ext xmlns:c16="http://schemas.microsoft.com/office/drawing/2014/chart" uri="{C3380CC4-5D6E-409C-BE32-E72D297353CC}">
              <c16:uniqueId val="{00000001-E82C-4802-A8B4-9942D7549533}"/>
            </c:ext>
          </c:extLst>
        </c:ser>
        <c:dLbls>
          <c:showLegendKey val="0"/>
          <c:showVal val="0"/>
          <c:showCatName val="0"/>
          <c:showSerName val="0"/>
          <c:showPercent val="0"/>
          <c:showBubbleSize val="0"/>
        </c:dLbls>
        <c:axId val="371946624"/>
        <c:axId val="371948160"/>
      </c:scatterChart>
      <c:valAx>
        <c:axId val="3719466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948160"/>
        <c:crossesAt val="-1.5"/>
        <c:crossBetween val="midCat"/>
      </c:valAx>
      <c:valAx>
        <c:axId val="3719481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9466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971-4936-B9EB-F5ECBF98D0E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971-4936-B9EB-F5ECBF98D0E1}"/>
            </c:ext>
          </c:extLst>
        </c:ser>
        <c:dLbls>
          <c:showLegendKey val="0"/>
          <c:showVal val="0"/>
          <c:showCatName val="0"/>
          <c:showSerName val="0"/>
          <c:showPercent val="0"/>
          <c:showBubbleSize val="0"/>
        </c:dLbls>
        <c:axId val="371961216"/>
        <c:axId val="371991680"/>
      </c:scatterChart>
      <c:valAx>
        <c:axId val="37196121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991680"/>
        <c:crossesAt val="-1.5"/>
        <c:crossBetween val="midCat"/>
      </c:valAx>
      <c:valAx>
        <c:axId val="3719916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196121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68 - BEHI'!$A$36:$A$50</c:f>
              <c:numCache>
                <c:formatCode>#,##0.00_);[Red]\(#,##0.00\)</c:formatCode>
                <c:ptCount val="15"/>
              </c:numCache>
            </c:numRef>
          </c:xVal>
          <c:yVal>
            <c:numRef>
              <c:f>'BK # 68 - BEHI'!$E$36:$E$50</c:f>
              <c:numCache>
                <c:formatCode>#,##0.00_);[Red]\(#,##0.00\)</c:formatCode>
                <c:ptCount val="15"/>
              </c:numCache>
            </c:numRef>
          </c:yVal>
          <c:smooth val="0"/>
          <c:extLst>
            <c:ext xmlns:c16="http://schemas.microsoft.com/office/drawing/2014/chart" uri="{C3380CC4-5D6E-409C-BE32-E72D297353CC}">
              <c16:uniqueId val="{00000000-5976-4E08-B0B0-00F627AA181D}"/>
            </c:ext>
          </c:extLst>
        </c:ser>
        <c:ser>
          <c:idx val="0"/>
          <c:order val="1"/>
          <c:tx>
            <c:v>Bankfull</c:v>
          </c:tx>
          <c:spPr>
            <a:ln w="25400">
              <a:solidFill>
                <a:srgbClr val="FF0000"/>
              </a:solidFill>
              <a:prstDash val="sysDash"/>
            </a:ln>
          </c:spPr>
          <c:marker>
            <c:symbol val="none"/>
          </c:marker>
          <c:xVal>
            <c:numRef>
              <c:f>'BK # 68 - BEHI'!$A$54:$A$55</c:f>
              <c:numCache>
                <c:formatCode>#,##0.00_);[Red]\(#,##0.00\)</c:formatCode>
                <c:ptCount val="2"/>
              </c:numCache>
            </c:numRef>
          </c:xVal>
          <c:yVal>
            <c:numRef>
              <c:f>'BK # 68 - BEHI'!$E$54:$E$55</c:f>
              <c:numCache>
                <c:formatCode>#,##0.00_);[Red]\(#,##0.00\)</c:formatCode>
                <c:ptCount val="2"/>
              </c:numCache>
            </c:numRef>
          </c:yVal>
          <c:smooth val="0"/>
          <c:extLst>
            <c:ext xmlns:c16="http://schemas.microsoft.com/office/drawing/2014/chart" uri="{C3380CC4-5D6E-409C-BE32-E72D297353CC}">
              <c16:uniqueId val="{00000001-5976-4E08-B0B0-00F627AA181D}"/>
            </c:ext>
          </c:extLst>
        </c:ser>
        <c:dLbls>
          <c:showLegendKey val="0"/>
          <c:showVal val="0"/>
          <c:showCatName val="0"/>
          <c:showSerName val="0"/>
          <c:showPercent val="0"/>
          <c:showBubbleSize val="0"/>
        </c:dLbls>
        <c:axId val="373595520"/>
        <c:axId val="372644096"/>
      </c:scatterChart>
      <c:valAx>
        <c:axId val="3735955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644096"/>
        <c:crossesAt val="-1.5"/>
        <c:crossBetween val="midCat"/>
      </c:valAx>
      <c:valAx>
        <c:axId val="3726440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5955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001-49EA-81B4-AD6F5E9CE4FC}"/>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001-49EA-81B4-AD6F5E9CE4FC}"/>
            </c:ext>
          </c:extLst>
        </c:ser>
        <c:dLbls>
          <c:showLegendKey val="0"/>
          <c:showVal val="0"/>
          <c:showCatName val="0"/>
          <c:showSerName val="0"/>
          <c:showPercent val="0"/>
          <c:showBubbleSize val="0"/>
        </c:dLbls>
        <c:axId val="372673536"/>
        <c:axId val="372687616"/>
      </c:scatterChart>
      <c:valAx>
        <c:axId val="3726735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687616"/>
        <c:crossesAt val="-1.5"/>
        <c:crossBetween val="midCat"/>
      </c:valAx>
      <c:valAx>
        <c:axId val="3726876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6735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69 - BEHI'!$A$36:$A$50</c:f>
              <c:numCache>
                <c:formatCode>#,##0.00_);[Red]\(#,##0.00\)</c:formatCode>
                <c:ptCount val="15"/>
              </c:numCache>
            </c:numRef>
          </c:xVal>
          <c:yVal>
            <c:numRef>
              <c:f>'BK # 69 - BEHI'!$E$36:$E$50</c:f>
              <c:numCache>
                <c:formatCode>#,##0.00_);[Red]\(#,##0.00\)</c:formatCode>
                <c:ptCount val="15"/>
              </c:numCache>
            </c:numRef>
          </c:yVal>
          <c:smooth val="0"/>
          <c:extLst>
            <c:ext xmlns:c16="http://schemas.microsoft.com/office/drawing/2014/chart" uri="{C3380CC4-5D6E-409C-BE32-E72D297353CC}">
              <c16:uniqueId val="{00000000-9ABF-40F4-A516-D52AA979088B}"/>
            </c:ext>
          </c:extLst>
        </c:ser>
        <c:ser>
          <c:idx val="0"/>
          <c:order val="1"/>
          <c:tx>
            <c:v>Bankfull</c:v>
          </c:tx>
          <c:spPr>
            <a:ln w="25400">
              <a:solidFill>
                <a:srgbClr val="FF0000"/>
              </a:solidFill>
              <a:prstDash val="sysDash"/>
            </a:ln>
          </c:spPr>
          <c:marker>
            <c:symbol val="none"/>
          </c:marker>
          <c:xVal>
            <c:numRef>
              <c:f>'BK # 69 - BEHI'!$A$54:$A$55</c:f>
              <c:numCache>
                <c:formatCode>#,##0.00_);[Red]\(#,##0.00\)</c:formatCode>
                <c:ptCount val="2"/>
              </c:numCache>
            </c:numRef>
          </c:xVal>
          <c:yVal>
            <c:numRef>
              <c:f>'BK # 69 - BEHI'!$E$54:$E$55</c:f>
              <c:numCache>
                <c:formatCode>#,##0.00_);[Red]\(#,##0.00\)</c:formatCode>
                <c:ptCount val="2"/>
              </c:numCache>
            </c:numRef>
          </c:yVal>
          <c:smooth val="0"/>
          <c:extLst>
            <c:ext xmlns:c16="http://schemas.microsoft.com/office/drawing/2014/chart" uri="{C3380CC4-5D6E-409C-BE32-E72D297353CC}">
              <c16:uniqueId val="{00000001-9ABF-40F4-A516-D52AA979088B}"/>
            </c:ext>
          </c:extLst>
        </c:ser>
        <c:dLbls>
          <c:showLegendKey val="0"/>
          <c:showVal val="0"/>
          <c:showCatName val="0"/>
          <c:showSerName val="0"/>
          <c:showPercent val="0"/>
          <c:showBubbleSize val="0"/>
        </c:dLbls>
        <c:axId val="373285248"/>
        <c:axId val="373286784"/>
      </c:scatterChart>
      <c:valAx>
        <c:axId val="3732852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286784"/>
        <c:crossesAt val="-1.5"/>
        <c:crossBetween val="midCat"/>
      </c:valAx>
      <c:valAx>
        <c:axId val="3732867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2852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A0E-47E1-962D-5927E40DDE4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A0E-47E1-962D-5927E40DDE4F}"/>
            </c:ext>
          </c:extLst>
        </c:ser>
        <c:dLbls>
          <c:showLegendKey val="0"/>
          <c:showVal val="0"/>
          <c:showCatName val="0"/>
          <c:showSerName val="0"/>
          <c:showPercent val="0"/>
          <c:showBubbleSize val="0"/>
        </c:dLbls>
        <c:axId val="373107328"/>
        <c:axId val="373113216"/>
      </c:scatterChart>
      <c:valAx>
        <c:axId val="3731073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113216"/>
        <c:crossesAt val="-1.5"/>
        <c:crossBetween val="midCat"/>
      </c:valAx>
      <c:valAx>
        <c:axId val="3731132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1073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70 - BEHI'!$A$36:$A$50</c:f>
              <c:numCache>
                <c:formatCode>#,##0.00_);[Red]\(#,##0.00\)</c:formatCode>
                <c:ptCount val="15"/>
              </c:numCache>
            </c:numRef>
          </c:xVal>
          <c:yVal>
            <c:numRef>
              <c:f>'BK # 70 - BEHI'!$E$36:$E$50</c:f>
              <c:numCache>
                <c:formatCode>#,##0.00_);[Red]\(#,##0.00\)</c:formatCode>
                <c:ptCount val="15"/>
              </c:numCache>
            </c:numRef>
          </c:yVal>
          <c:smooth val="0"/>
          <c:extLst>
            <c:ext xmlns:c16="http://schemas.microsoft.com/office/drawing/2014/chart" uri="{C3380CC4-5D6E-409C-BE32-E72D297353CC}">
              <c16:uniqueId val="{00000000-8409-4376-A901-F5D012F3516D}"/>
            </c:ext>
          </c:extLst>
        </c:ser>
        <c:ser>
          <c:idx val="0"/>
          <c:order val="1"/>
          <c:tx>
            <c:v>Bankfull</c:v>
          </c:tx>
          <c:spPr>
            <a:ln w="25400">
              <a:solidFill>
                <a:srgbClr val="FF0000"/>
              </a:solidFill>
              <a:prstDash val="sysDash"/>
            </a:ln>
          </c:spPr>
          <c:marker>
            <c:symbol val="none"/>
          </c:marker>
          <c:xVal>
            <c:numRef>
              <c:f>'BK # 70 - BEHI'!$A$54:$A$55</c:f>
              <c:numCache>
                <c:formatCode>#,##0.00_);[Red]\(#,##0.00\)</c:formatCode>
                <c:ptCount val="2"/>
              </c:numCache>
            </c:numRef>
          </c:xVal>
          <c:yVal>
            <c:numRef>
              <c:f>'BK # 70 - BEHI'!$E$54:$E$55</c:f>
              <c:numCache>
                <c:formatCode>#,##0.00_);[Red]\(#,##0.00\)</c:formatCode>
                <c:ptCount val="2"/>
              </c:numCache>
            </c:numRef>
          </c:yVal>
          <c:smooth val="0"/>
          <c:extLst>
            <c:ext xmlns:c16="http://schemas.microsoft.com/office/drawing/2014/chart" uri="{C3380CC4-5D6E-409C-BE32-E72D297353CC}">
              <c16:uniqueId val="{00000001-8409-4376-A901-F5D012F3516D}"/>
            </c:ext>
          </c:extLst>
        </c:ser>
        <c:dLbls>
          <c:showLegendKey val="0"/>
          <c:showVal val="0"/>
          <c:showCatName val="0"/>
          <c:showSerName val="0"/>
          <c:showPercent val="0"/>
          <c:showBubbleSize val="0"/>
        </c:dLbls>
        <c:axId val="372985856"/>
        <c:axId val="372987392"/>
      </c:scatterChart>
      <c:valAx>
        <c:axId val="3729858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987392"/>
        <c:crossesAt val="-1.5"/>
        <c:crossBetween val="midCat"/>
      </c:valAx>
      <c:valAx>
        <c:axId val="3729873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9858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CBF-4BFC-B40B-3319E191DACD}"/>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CBF-4BFC-B40B-3319E191DACD}"/>
            </c:ext>
          </c:extLst>
        </c:ser>
        <c:dLbls>
          <c:showLegendKey val="0"/>
          <c:showVal val="0"/>
          <c:showCatName val="0"/>
          <c:showSerName val="0"/>
          <c:showPercent val="0"/>
          <c:showBubbleSize val="0"/>
        </c:dLbls>
        <c:axId val="373025024"/>
        <c:axId val="372834304"/>
      </c:scatterChart>
      <c:valAx>
        <c:axId val="3730250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2834304"/>
        <c:crossesAt val="-1.5"/>
        <c:crossBetween val="midCat"/>
      </c:valAx>
      <c:valAx>
        <c:axId val="3728343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0250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8 - BEHI'!$A$36:$A$50</c:f>
              <c:numCache>
                <c:formatCode>#,##0.00_);[Red]\(#,##0.00\)</c:formatCode>
                <c:ptCount val="15"/>
              </c:numCache>
            </c:numRef>
          </c:xVal>
          <c:yVal>
            <c:numRef>
              <c:f>'BK # 8 - BEHI'!$E$36:$E$50</c:f>
              <c:numCache>
                <c:formatCode>#,##0.00_);[Red]\(#,##0.00\)</c:formatCode>
                <c:ptCount val="15"/>
              </c:numCache>
            </c:numRef>
          </c:yVal>
          <c:smooth val="0"/>
          <c:extLst>
            <c:ext xmlns:c16="http://schemas.microsoft.com/office/drawing/2014/chart" uri="{C3380CC4-5D6E-409C-BE32-E72D297353CC}">
              <c16:uniqueId val="{00000000-6D5E-4C7E-854A-86865B62ED56}"/>
            </c:ext>
          </c:extLst>
        </c:ser>
        <c:ser>
          <c:idx val="0"/>
          <c:order val="1"/>
          <c:tx>
            <c:v>Bankfull</c:v>
          </c:tx>
          <c:spPr>
            <a:ln w="25400">
              <a:solidFill>
                <a:srgbClr val="FF0000"/>
              </a:solidFill>
              <a:prstDash val="sysDash"/>
            </a:ln>
          </c:spPr>
          <c:marker>
            <c:symbol val="none"/>
          </c:marker>
          <c:xVal>
            <c:numRef>
              <c:f>'BK # 8 - BEHI'!$A$54:$A$55</c:f>
              <c:numCache>
                <c:formatCode>#,##0.00_);[Red]\(#,##0.00\)</c:formatCode>
                <c:ptCount val="2"/>
              </c:numCache>
            </c:numRef>
          </c:xVal>
          <c:yVal>
            <c:numRef>
              <c:f>'BK # 8 - BEHI'!$E$54:$E$55</c:f>
              <c:numCache>
                <c:formatCode>#,##0.00_);[Red]\(#,##0.00\)</c:formatCode>
                <c:ptCount val="2"/>
              </c:numCache>
            </c:numRef>
          </c:yVal>
          <c:smooth val="0"/>
          <c:extLst>
            <c:ext xmlns:c16="http://schemas.microsoft.com/office/drawing/2014/chart" uri="{C3380CC4-5D6E-409C-BE32-E72D297353CC}">
              <c16:uniqueId val="{00000001-6D5E-4C7E-854A-86865B62ED56}"/>
            </c:ext>
          </c:extLst>
        </c:ser>
        <c:dLbls>
          <c:showLegendKey val="0"/>
          <c:showVal val="0"/>
          <c:showCatName val="0"/>
          <c:showSerName val="0"/>
          <c:showPercent val="0"/>
          <c:showBubbleSize val="0"/>
        </c:dLbls>
        <c:axId val="350020352"/>
        <c:axId val="350021888"/>
      </c:scatterChart>
      <c:valAx>
        <c:axId val="3500203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0021888"/>
        <c:crossesAt val="-1.5"/>
        <c:crossBetween val="midCat"/>
      </c:valAx>
      <c:valAx>
        <c:axId val="3500218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00203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71 - BEHI'!$A$36:$A$50</c:f>
              <c:numCache>
                <c:formatCode>#,##0.00_);[Red]\(#,##0.00\)</c:formatCode>
                <c:ptCount val="15"/>
              </c:numCache>
            </c:numRef>
          </c:xVal>
          <c:yVal>
            <c:numRef>
              <c:f>'BK # 71 - BEHI'!$E$36:$E$50</c:f>
              <c:numCache>
                <c:formatCode>#,##0.00_);[Red]\(#,##0.00\)</c:formatCode>
                <c:ptCount val="15"/>
              </c:numCache>
            </c:numRef>
          </c:yVal>
          <c:smooth val="0"/>
          <c:extLst>
            <c:ext xmlns:c16="http://schemas.microsoft.com/office/drawing/2014/chart" uri="{C3380CC4-5D6E-409C-BE32-E72D297353CC}">
              <c16:uniqueId val="{00000000-A703-43D0-9B7B-7D9577EBBD8A}"/>
            </c:ext>
          </c:extLst>
        </c:ser>
        <c:ser>
          <c:idx val="0"/>
          <c:order val="1"/>
          <c:tx>
            <c:v>Bankfull</c:v>
          </c:tx>
          <c:spPr>
            <a:ln w="25400">
              <a:solidFill>
                <a:srgbClr val="FF0000"/>
              </a:solidFill>
              <a:prstDash val="sysDash"/>
            </a:ln>
          </c:spPr>
          <c:marker>
            <c:symbol val="none"/>
          </c:marker>
          <c:xVal>
            <c:numRef>
              <c:f>'BK # 71 - BEHI'!$A$54:$A$55</c:f>
              <c:numCache>
                <c:formatCode>#,##0.00_);[Red]\(#,##0.00\)</c:formatCode>
                <c:ptCount val="2"/>
              </c:numCache>
            </c:numRef>
          </c:xVal>
          <c:yVal>
            <c:numRef>
              <c:f>'BK # 71 - BEHI'!$E$54:$E$55</c:f>
              <c:numCache>
                <c:formatCode>#,##0.00_);[Red]\(#,##0.00\)</c:formatCode>
                <c:ptCount val="2"/>
              </c:numCache>
            </c:numRef>
          </c:yVal>
          <c:smooth val="0"/>
          <c:extLst>
            <c:ext xmlns:c16="http://schemas.microsoft.com/office/drawing/2014/chart" uri="{C3380CC4-5D6E-409C-BE32-E72D297353CC}">
              <c16:uniqueId val="{00000001-A703-43D0-9B7B-7D9577EBBD8A}"/>
            </c:ext>
          </c:extLst>
        </c:ser>
        <c:dLbls>
          <c:showLegendKey val="0"/>
          <c:showVal val="0"/>
          <c:showCatName val="0"/>
          <c:showSerName val="0"/>
          <c:showPercent val="0"/>
          <c:showBubbleSize val="0"/>
        </c:dLbls>
        <c:axId val="373042560"/>
        <c:axId val="374236288"/>
      </c:scatterChart>
      <c:valAx>
        <c:axId val="3730425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4236288"/>
        <c:crossesAt val="-1.5"/>
        <c:crossBetween val="midCat"/>
      </c:valAx>
      <c:valAx>
        <c:axId val="3742362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0425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98AB-4D3B-B3C6-9E24F24E578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98AB-4D3B-B3C6-9E24F24E5784}"/>
            </c:ext>
          </c:extLst>
        </c:ser>
        <c:dLbls>
          <c:showLegendKey val="0"/>
          <c:showVal val="0"/>
          <c:showCatName val="0"/>
          <c:showSerName val="0"/>
          <c:showPercent val="0"/>
          <c:showBubbleSize val="0"/>
        </c:dLbls>
        <c:axId val="374265728"/>
        <c:axId val="374267264"/>
      </c:scatterChart>
      <c:valAx>
        <c:axId val="3742657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4267264"/>
        <c:crossesAt val="-1.5"/>
        <c:crossBetween val="midCat"/>
      </c:valAx>
      <c:valAx>
        <c:axId val="3742672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42657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72 - BEHI'!$A$36:$A$50</c:f>
              <c:numCache>
                <c:formatCode>#,##0.00_);[Red]\(#,##0.00\)</c:formatCode>
                <c:ptCount val="15"/>
              </c:numCache>
            </c:numRef>
          </c:xVal>
          <c:yVal>
            <c:numRef>
              <c:f>'BK # 72 - BEHI'!$E$36:$E$50</c:f>
              <c:numCache>
                <c:formatCode>#,##0.00_);[Red]\(#,##0.00\)</c:formatCode>
                <c:ptCount val="15"/>
              </c:numCache>
            </c:numRef>
          </c:yVal>
          <c:smooth val="0"/>
          <c:extLst>
            <c:ext xmlns:c16="http://schemas.microsoft.com/office/drawing/2014/chart" uri="{C3380CC4-5D6E-409C-BE32-E72D297353CC}">
              <c16:uniqueId val="{00000000-A9B5-4517-9297-AB85B60996B1}"/>
            </c:ext>
          </c:extLst>
        </c:ser>
        <c:ser>
          <c:idx val="0"/>
          <c:order val="1"/>
          <c:tx>
            <c:v>Bankfull</c:v>
          </c:tx>
          <c:spPr>
            <a:ln w="25400">
              <a:solidFill>
                <a:srgbClr val="FF0000"/>
              </a:solidFill>
              <a:prstDash val="sysDash"/>
            </a:ln>
          </c:spPr>
          <c:marker>
            <c:symbol val="none"/>
          </c:marker>
          <c:xVal>
            <c:numRef>
              <c:f>'BK # 72 - BEHI'!$A$54:$A$55</c:f>
              <c:numCache>
                <c:formatCode>#,##0.00_);[Red]\(#,##0.00\)</c:formatCode>
                <c:ptCount val="2"/>
              </c:numCache>
            </c:numRef>
          </c:xVal>
          <c:yVal>
            <c:numRef>
              <c:f>'BK # 72 - BEHI'!$E$54:$E$55</c:f>
              <c:numCache>
                <c:formatCode>#,##0.00_);[Red]\(#,##0.00\)</c:formatCode>
                <c:ptCount val="2"/>
              </c:numCache>
            </c:numRef>
          </c:yVal>
          <c:smooth val="0"/>
          <c:extLst>
            <c:ext xmlns:c16="http://schemas.microsoft.com/office/drawing/2014/chart" uri="{C3380CC4-5D6E-409C-BE32-E72D297353CC}">
              <c16:uniqueId val="{00000001-A9B5-4517-9297-AB85B60996B1}"/>
            </c:ext>
          </c:extLst>
        </c:ser>
        <c:dLbls>
          <c:showLegendKey val="0"/>
          <c:showVal val="0"/>
          <c:showCatName val="0"/>
          <c:showSerName val="0"/>
          <c:showPercent val="0"/>
          <c:showBubbleSize val="0"/>
        </c:dLbls>
        <c:axId val="373996544"/>
        <c:axId val="373998336"/>
      </c:scatterChart>
      <c:valAx>
        <c:axId val="3739965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998336"/>
        <c:crossesAt val="-1.5"/>
        <c:crossBetween val="midCat"/>
      </c:valAx>
      <c:valAx>
        <c:axId val="3739983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39965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B7A-4A11-BAEE-223B34CBB7B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B7A-4A11-BAEE-223B34CBB7B6}"/>
            </c:ext>
          </c:extLst>
        </c:ser>
        <c:dLbls>
          <c:showLegendKey val="0"/>
          <c:showVal val="0"/>
          <c:showCatName val="0"/>
          <c:showSerName val="0"/>
          <c:showPercent val="0"/>
          <c:showBubbleSize val="0"/>
        </c:dLbls>
        <c:axId val="374167040"/>
        <c:axId val="374168576"/>
      </c:scatterChart>
      <c:valAx>
        <c:axId val="3741670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4168576"/>
        <c:crossesAt val="-1.5"/>
        <c:crossBetween val="midCat"/>
      </c:valAx>
      <c:valAx>
        <c:axId val="3741685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41670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73 - BEHI'!$A$36:$A$50</c:f>
              <c:numCache>
                <c:formatCode>#,##0.00_);[Red]\(#,##0.00\)</c:formatCode>
                <c:ptCount val="15"/>
              </c:numCache>
            </c:numRef>
          </c:xVal>
          <c:yVal>
            <c:numRef>
              <c:f>'BK # 73 - BEHI'!$E$36:$E$50</c:f>
              <c:numCache>
                <c:formatCode>#,##0.00_);[Red]\(#,##0.00\)</c:formatCode>
                <c:ptCount val="15"/>
              </c:numCache>
            </c:numRef>
          </c:yVal>
          <c:smooth val="0"/>
          <c:extLst>
            <c:ext xmlns:c16="http://schemas.microsoft.com/office/drawing/2014/chart" uri="{C3380CC4-5D6E-409C-BE32-E72D297353CC}">
              <c16:uniqueId val="{00000000-2877-40E3-BACB-956B4A08E09F}"/>
            </c:ext>
          </c:extLst>
        </c:ser>
        <c:ser>
          <c:idx val="0"/>
          <c:order val="1"/>
          <c:tx>
            <c:v>Bankfull</c:v>
          </c:tx>
          <c:spPr>
            <a:ln w="25400">
              <a:solidFill>
                <a:srgbClr val="FF0000"/>
              </a:solidFill>
              <a:prstDash val="sysDash"/>
            </a:ln>
          </c:spPr>
          <c:marker>
            <c:symbol val="none"/>
          </c:marker>
          <c:xVal>
            <c:numRef>
              <c:f>'BK # 73 - BEHI'!$A$54:$A$55</c:f>
              <c:numCache>
                <c:formatCode>#,##0.00_);[Red]\(#,##0.00\)</c:formatCode>
                <c:ptCount val="2"/>
              </c:numCache>
            </c:numRef>
          </c:xVal>
          <c:yVal>
            <c:numRef>
              <c:f>'BK # 73 - BEHI'!$E$54:$E$55</c:f>
              <c:numCache>
                <c:formatCode>#,##0.00_);[Red]\(#,##0.00\)</c:formatCode>
                <c:ptCount val="2"/>
              </c:numCache>
            </c:numRef>
          </c:yVal>
          <c:smooth val="0"/>
          <c:extLst>
            <c:ext xmlns:c16="http://schemas.microsoft.com/office/drawing/2014/chart" uri="{C3380CC4-5D6E-409C-BE32-E72D297353CC}">
              <c16:uniqueId val="{00000001-2877-40E3-BACB-956B4A08E09F}"/>
            </c:ext>
          </c:extLst>
        </c:ser>
        <c:dLbls>
          <c:showLegendKey val="0"/>
          <c:showVal val="0"/>
          <c:showCatName val="0"/>
          <c:showSerName val="0"/>
          <c:showPercent val="0"/>
          <c:showBubbleSize val="0"/>
        </c:dLbls>
        <c:axId val="392723072"/>
        <c:axId val="375247232"/>
      </c:scatterChart>
      <c:valAx>
        <c:axId val="3927230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5247232"/>
        <c:crossesAt val="-1.5"/>
        <c:crossBetween val="midCat"/>
      </c:valAx>
      <c:valAx>
        <c:axId val="3752472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7230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EF6E-4330-855E-416F09C594AC}"/>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EF6E-4330-855E-416F09C594AC}"/>
            </c:ext>
          </c:extLst>
        </c:ser>
        <c:dLbls>
          <c:showLegendKey val="0"/>
          <c:showVal val="0"/>
          <c:showCatName val="0"/>
          <c:showSerName val="0"/>
          <c:showPercent val="0"/>
          <c:showBubbleSize val="0"/>
        </c:dLbls>
        <c:axId val="392692864"/>
        <c:axId val="392694400"/>
      </c:scatterChart>
      <c:valAx>
        <c:axId val="3926928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694400"/>
        <c:crossesAt val="-1.5"/>
        <c:crossBetween val="midCat"/>
      </c:valAx>
      <c:valAx>
        <c:axId val="3926944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6928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74 - BEHI'!$A$36:$A$50</c:f>
              <c:numCache>
                <c:formatCode>#,##0.00_);[Red]\(#,##0.00\)</c:formatCode>
                <c:ptCount val="15"/>
              </c:numCache>
            </c:numRef>
          </c:xVal>
          <c:yVal>
            <c:numRef>
              <c:f>'BK # 74 - BEHI'!$E$36:$E$50</c:f>
              <c:numCache>
                <c:formatCode>#,##0.00_);[Red]\(#,##0.00\)</c:formatCode>
                <c:ptCount val="15"/>
              </c:numCache>
            </c:numRef>
          </c:yVal>
          <c:smooth val="0"/>
          <c:extLst>
            <c:ext xmlns:c16="http://schemas.microsoft.com/office/drawing/2014/chart" uri="{C3380CC4-5D6E-409C-BE32-E72D297353CC}">
              <c16:uniqueId val="{00000000-3B1A-4BE4-8E1F-7BA019531867}"/>
            </c:ext>
          </c:extLst>
        </c:ser>
        <c:ser>
          <c:idx val="0"/>
          <c:order val="1"/>
          <c:tx>
            <c:v>Bankfull</c:v>
          </c:tx>
          <c:spPr>
            <a:ln w="25400">
              <a:solidFill>
                <a:srgbClr val="FF0000"/>
              </a:solidFill>
              <a:prstDash val="sysDash"/>
            </a:ln>
          </c:spPr>
          <c:marker>
            <c:symbol val="none"/>
          </c:marker>
          <c:xVal>
            <c:numRef>
              <c:f>'BK # 74 - BEHI'!$A$54:$A$55</c:f>
              <c:numCache>
                <c:formatCode>#,##0.00_);[Red]\(#,##0.00\)</c:formatCode>
                <c:ptCount val="2"/>
              </c:numCache>
            </c:numRef>
          </c:xVal>
          <c:yVal>
            <c:numRef>
              <c:f>'BK # 74 - BEHI'!$E$54:$E$55</c:f>
              <c:numCache>
                <c:formatCode>#,##0.00_);[Red]\(#,##0.00\)</c:formatCode>
                <c:ptCount val="2"/>
              </c:numCache>
            </c:numRef>
          </c:yVal>
          <c:smooth val="0"/>
          <c:extLst>
            <c:ext xmlns:c16="http://schemas.microsoft.com/office/drawing/2014/chart" uri="{C3380CC4-5D6E-409C-BE32-E72D297353CC}">
              <c16:uniqueId val="{00000001-3B1A-4BE4-8E1F-7BA019531867}"/>
            </c:ext>
          </c:extLst>
        </c:ser>
        <c:dLbls>
          <c:showLegendKey val="0"/>
          <c:showVal val="0"/>
          <c:showCatName val="0"/>
          <c:showSerName val="0"/>
          <c:showPercent val="0"/>
          <c:showBubbleSize val="0"/>
        </c:dLbls>
        <c:axId val="392366336"/>
        <c:axId val="392372224"/>
      </c:scatterChart>
      <c:valAx>
        <c:axId val="3923663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372224"/>
        <c:crossesAt val="-1.5"/>
        <c:crossBetween val="midCat"/>
      </c:valAx>
      <c:valAx>
        <c:axId val="3923722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3663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EE6-4A99-A3B9-725E5090348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EE6-4A99-A3B9-725E50903489}"/>
            </c:ext>
          </c:extLst>
        </c:ser>
        <c:dLbls>
          <c:showLegendKey val="0"/>
          <c:showVal val="0"/>
          <c:showCatName val="0"/>
          <c:showSerName val="0"/>
          <c:showPercent val="0"/>
          <c:showBubbleSize val="0"/>
        </c:dLbls>
        <c:axId val="392401664"/>
        <c:axId val="392403200"/>
      </c:scatterChart>
      <c:valAx>
        <c:axId val="3924016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403200"/>
        <c:crossesAt val="-1.5"/>
        <c:crossBetween val="midCat"/>
      </c:valAx>
      <c:valAx>
        <c:axId val="3924032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4016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75 - BEHI'!$A$36:$A$50</c:f>
              <c:numCache>
                <c:formatCode>#,##0.00_);[Red]\(#,##0.00\)</c:formatCode>
                <c:ptCount val="15"/>
              </c:numCache>
            </c:numRef>
          </c:xVal>
          <c:yVal>
            <c:numRef>
              <c:f>'BK # 75 - BEHI'!$E$36:$E$50</c:f>
              <c:numCache>
                <c:formatCode>#,##0.00_);[Red]\(#,##0.00\)</c:formatCode>
                <c:ptCount val="15"/>
              </c:numCache>
            </c:numRef>
          </c:yVal>
          <c:smooth val="0"/>
          <c:extLst>
            <c:ext xmlns:c16="http://schemas.microsoft.com/office/drawing/2014/chart" uri="{C3380CC4-5D6E-409C-BE32-E72D297353CC}">
              <c16:uniqueId val="{00000000-5DBD-4E62-99D9-E7A7972E7E15}"/>
            </c:ext>
          </c:extLst>
        </c:ser>
        <c:ser>
          <c:idx val="0"/>
          <c:order val="1"/>
          <c:tx>
            <c:v>Bankfull</c:v>
          </c:tx>
          <c:spPr>
            <a:ln w="25400">
              <a:solidFill>
                <a:srgbClr val="FF0000"/>
              </a:solidFill>
              <a:prstDash val="sysDash"/>
            </a:ln>
          </c:spPr>
          <c:marker>
            <c:symbol val="none"/>
          </c:marker>
          <c:xVal>
            <c:numRef>
              <c:f>'BK # 75 - BEHI'!$A$54:$A$55</c:f>
              <c:numCache>
                <c:formatCode>#,##0.00_);[Red]\(#,##0.00\)</c:formatCode>
                <c:ptCount val="2"/>
              </c:numCache>
            </c:numRef>
          </c:xVal>
          <c:yVal>
            <c:numRef>
              <c:f>'BK # 75 - BEHI'!$E$54:$E$55</c:f>
              <c:numCache>
                <c:formatCode>#,##0.00_);[Red]\(#,##0.00\)</c:formatCode>
                <c:ptCount val="2"/>
              </c:numCache>
            </c:numRef>
          </c:yVal>
          <c:smooth val="0"/>
          <c:extLst>
            <c:ext xmlns:c16="http://schemas.microsoft.com/office/drawing/2014/chart" uri="{C3380CC4-5D6E-409C-BE32-E72D297353CC}">
              <c16:uniqueId val="{00000001-5DBD-4E62-99D9-E7A7972E7E15}"/>
            </c:ext>
          </c:extLst>
        </c:ser>
        <c:dLbls>
          <c:showLegendKey val="0"/>
          <c:showVal val="0"/>
          <c:showCatName val="0"/>
          <c:showSerName val="0"/>
          <c:showPercent val="0"/>
          <c:showBubbleSize val="0"/>
        </c:dLbls>
        <c:axId val="392951680"/>
        <c:axId val="392953216"/>
      </c:scatterChart>
      <c:valAx>
        <c:axId val="39295168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953216"/>
        <c:crossesAt val="-1.5"/>
        <c:crossBetween val="midCat"/>
      </c:valAx>
      <c:valAx>
        <c:axId val="3929532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95168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B8A-4BA8-AA07-22E8B8DC173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B8A-4BA8-AA07-22E8B8DC173E}"/>
            </c:ext>
          </c:extLst>
        </c:ser>
        <c:dLbls>
          <c:showLegendKey val="0"/>
          <c:showVal val="0"/>
          <c:showCatName val="0"/>
          <c:showSerName val="0"/>
          <c:showPercent val="0"/>
          <c:showBubbleSize val="0"/>
        </c:dLbls>
        <c:axId val="394097024"/>
        <c:axId val="394098560"/>
      </c:scatterChart>
      <c:valAx>
        <c:axId val="3940970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098560"/>
        <c:crossesAt val="-1.5"/>
        <c:crossBetween val="midCat"/>
      </c:valAx>
      <c:valAx>
        <c:axId val="3940985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0970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B0C-406C-B392-B87963C69AA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B0C-406C-B392-B87963C69AAA}"/>
            </c:ext>
          </c:extLst>
        </c:ser>
        <c:dLbls>
          <c:showLegendKey val="0"/>
          <c:showVal val="0"/>
          <c:showCatName val="0"/>
          <c:showSerName val="0"/>
          <c:showPercent val="0"/>
          <c:showBubbleSize val="0"/>
        </c:dLbls>
        <c:axId val="349510656"/>
        <c:axId val="349528832"/>
      </c:scatterChart>
      <c:valAx>
        <c:axId val="3495106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528832"/>
        <c:crossesAt val="-1.5"/>
        <c:crossBetween val="midCat"/>
      </c:valAx>
      <c:valAx>
        <c:axId val="349528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5106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76 - BEHI'!$A$36:$A$50</c:f>
              <c:numCache>
                <c:formatCode>#,##0.00_);[Red]\(#,##0.00\)</c:formatCode>
                <c:ptCount val="15"/>
              </c:numCache>
            </c:numRef>
          </c:xVal>
          <c:yVal>
            <c:numRef>
              <c:f>'BK # 76 - BEHI'!$E$36:$E$50</c:f>
              <c:numCache>
                <c:formatCode>#,##0.00_);[Red]\(#,##0.00\)</c:formatCode>
                <c:ptCount val="15"/>
              </c:numCache>
            </c:numRef>
          </c:yVal>
          <c:smooth val="0"/>
          <c:extLst>
            <c:ext xmlns:c16="http://schemas.microsoft.com/office/drawing/2014/chart" uri="{C3380CC4-5D6E-409C-BE32-E72D297353CC}">
              <c16:uniqueId val="{00000000-EB4D-403B-9DE5-D27F697932DC}"/>
            </c:ext>
          </c:extLst>
        </c:ser>
        <c:ser>
          <c:idx val="0"/>
          <c:order val="1"/>
          <c:tx>
            <c:v>Bankfull</c:v>
          </c:tx>
          <c:spPr>
            <a:ln w="25400">
              <a:solidFill>
                <a:srgbClr val="FF0000"/>
              </a:solidFill>
              <a:prstDash val="sysDash"/>
            </a:ln>
          </c:spPr>
          <c:marker>
            <c:symbol val="none"/>
          </c:marker>
          <c:xVal>
            <c:numRef>
              <c:f>'BK # 76 - BEHI'!$A$54:$A$55</c:f>
              <c:numCache>
                <c:formatCode>#,##0.00_);[Red]\(#,##0.00\)</c:formatCode>
                <c:ptCount val="2"/>
              </c:numCache>
            </c:numRef>
          </c:xVal>
          <c:yVal>
            <c:numRef>
              <c:f>'BK # 76 - BEHI'!$E$54:$E$55</c:f>
              <c:numCache>
                <c:formatCode>#,##0.00_);[Red]\(#,##0.00\)</c:formatCode>
                <c:ptCount val="2"/>
              </c:numCache>
            </c:numRef>
          </c:yVal>
          <c:smooth val="0"/>
          <c:extLst>
            <c:ext xmlns:c16="http://schemas.microsoft.com/office/drawing/2014/chart" uri="{C3380CC4-5D6E-409C-BE32-E72D297353CC}">
              <c16:uniqueId val="{00000001-EB4D-403B-9DE5-D27F697932DC}"/>
            </c:ext>
          </c:extLst>
        </c:ser>
        <c:dLbls>
          <c:showLegendKey val="0"/>
          <c:showVal val="0"/>
          <c:showCatName val="0"/>
          <c:showSerName val="0"/>
          <c:showPercent val="0"/>
          <c:showBubbleSize val="0"/>
        </c:dLbls>
        <c:axId val="392185344"/>
        <c:axId val="392186880"/>
      </c:scatterChart>
      <c:valAx>
        <c:axId val="3921853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186880"/>
        <c:crossesAt val="-1.5"/>
        <c:crossBetween val="midCat"/>
      </c:valAx>
      <c:valAx>
        <c:axId val="3921868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1853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F32-4A2A-B0C8-DB35372422F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F32-4A2A-B0C8-DB35372422FF}"/>
            </c:ext>
          </c:extLst>
        </c:ser>
        <c:dLbls>
          <c:showLegendKey val="0"/>
          <c:showVal val="0"/>
          <c:showCatName val="0"/>
          <c:showSerName val="0"/>
          <c:showPercent val="0"/>
          <c:showBubbleSize val="0"/>
        </c:dLbls>
        <c:axId val="392241152"/>
        <c:axId val="392242688"/>
      </c:scatterChart>
      <c:valAx>
        <c:axId val="3922411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242688"/>
        <c:crossesAt val="-1.5"/>
        <c:crossBetween val="midCat"/>
      </c:valAx>
      <c:valAx>
        <c:axId val="3922426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22411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77 - BEHI'!$A$36:$A$50</c:f>
              <c:numCache>
                <c:formatCode>#,##0.00_);[Red]\(#,##0.00\)</c:formatCode>
                <c:ptCount val="15"/>
              </c:numCache>
            </c:numRef>
          </c:xVal>
          <c:yVal>
            <c:numRef>
              <c:f>'BK # 77 - BEHI'!$E$36:$E$50</c:f>
              <c:numCache>
                <c:formatCode>#,##0.00_);[Red]\(#,##0.00\)</c:formatCode>
                <c:ptCount val="15"/>
              </c:numCache>
            </c:numRef>
          </c:yVal>
          <c:smooth val="0"/>
          <c:extLst>
            <c:ext xmlns:c16="http://schemas.microsoft.com/office/drawing/2014/chart" uri="{C3380CC4-5D6E-409C-BE32-E72D297353CC}">
              <c16:uniqueId val="{00000000-439C-4C40-8D59-FF242CA487EA}"/>
            </c:ext>
          </c:extLst>
        </c:ser>
        <c:ser>
          <c:idx val="0"/>
          <c:order val="1"/>
          <c:tx>
            <c:v>Bankfull</c:v>
          </c:tx>
          <c:spPr>
            <a:ln w="25400">
              <a:solidFill>
                <a:srgbClr val="FF0000"/>
              </a:solidFill>
              <a:prstDash val="sysDash"/>
            </a:ln>
          </c:spPr>
          <c:marker>
            <c:symbol val="none"/>
          </c:marker>
          <c:xVal>
            <c:numRef>
              <c:f>'BK # 77 - BEHI'!$A$54:$A$55</c:f>
              <c:numCache>
                <c:formatCode>#,##0.00_);[Red]\(#,##0.00\)</c:formatCode>
                <c:ptCount val="2"/>
              </c:numCache>
            </c:numRef>
          </c:xVal>
          <c:yVal>
            <c:numRef>
              <c:f>'BK # 77 - BEHI'!$E$54:$E$55</c:f>
              <c:numCache>
                <c:formatCode>#,##0.00_);[Red]\(#,##0.00\)</c:formatCode>
                <c:ptCount val="2"/>
              </c:numCache>
            </c:numRef>
          </c:yVal>
          <c:smooth val="0"/>
          <c:extLst>
            <c:ext xmlns:c16="http://schemas.microsoft.com/office/drawing/2014/chart" uri="{C3380CC4-5D6E-409C-BE32-E72D297353CC}">
              <c16:uniqueId val="{00000001-439C-4C40-8D59-FF242CA487EA}"/>
            </c:ext>
          </c:extLst>
        </c:ser>
        <c:dLbls>
          <c:showLegendKey val="0"/>
          <c:showVal val="0"/>
          <c:showCatName val="0"/>
          <c:showSerName val="0"/>
          <c:showPercent val="0"/>
          <c:showBubbleSize val="0"/>
        </c:dLbls>
        <c:axId val="375047296"/>
        <c:axId val="375048832"/>
      </c:scatterChart>
      <c:valAx>
        <c:axId val="3750472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5048832"/>
        <c:crossesAt val="-1.5"/>
        <c:crossBetween val="midCat"/>
      </c:valAx>
      <c:valAx>
        <c:axId val="375048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50472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522-4FA8-943A-EECA0600593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522-4FA8-943A-EECA06005937}"/>
            </c:ext>
          </c:extLst>
        </c:ser>
        <c:dLbls>
          <c:showLegendKey val="0"/>
          <c:showVal val="0"/>
          <c:showCatName val="0"/>
          <c:showSerName val="0"/>
          <c:showPercent val="0"/>
          <c:showBubbleSize val="0"/>
        </c:dLbls>
        <c:axId val="375168384"/>
        <c:axId val="375186560"/>
      </c:scatterChart>
      <c:valAx>
        <c:axId val="3751683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5186560"/>
        <c:crossesAt val="-1.5"/>
        <c:crossBetween val="midCat"/>
      </c:valAx>
      <c:valAx>
        <c:axId val="3751865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751683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78 - BEHI'!$A$36:$A$50</c:f>
              <c:numCache>
                <c:formatCode>#,##0.00_);[Red]\(#,##0.00\)</c:formatCode>
                <c:ptCount val="15"/>
              </c:numCache>
            </c:numRef>
          </c:xVal>
          <c:yVal>
            <c:numRef>
              <c:f>'BK # 78 - BEHI'!$E$36:$E$50</c:f>
              <c:numCache>
                <c:formatCode>#,##0.00_);[Red]\(#,##0.00\)</c:formatCode>
                <c:ptCount val="15"/>
              </c:numCache>
            </c:numRef>
          </c:yVal>
          <c:smooth val="0"/>
          <c:extLst>
            <c:ext xmlns:c16="http://schemas.microsoft.com/office/drawing/2014/chart" uri="{C3380CC4-5D6E-409C-BE32-E72D297353CC}">
              <c16:uniqueId val="{00000000-F1FC-4460-86BA-8C7D3C7D8666}"/>
            </c:ext>
          </c:extLst>
        </c:ser>
        <c:ser>
          <c:idx val="0"/>
          <c:order val="1"/>
          <c:tx>
            <c:v>Bankfull</c:v>
          </c:tx>
          <c:spPr>
            <a:ln w="25400">
              <a:solidFill>
                <a:srgbClr val="FF0000"/>
              </a:solidFill>
              <a:prstDash val="sysDash"/>
            </a:ln>
          </c:spPr>
          <c:marker>
            <c:symbol val="none"/>
          </c:marker>
          <c:xVal>
            <c:numRef>
              <c:f>'BK # 78 - BEHI'!$A$54:$A$55</c:f>
              <c:numCache>
                <c:formatCode>#,##0.00_);[Red]\(#,##0.00\)</c:formatCode>
                <c:ptCount val="2"/>
              </c:numCache>
            </c:numRef>
          </c:xVal>
          <c:yVal>
            <c:numRef>
              <c:f>'BK # 78 - BEHI'!$E$54:$E$55</c:f>
              <c:numCache>
                <c:formatCode>#,##0.00_);[Red]\(#,##0.00\)</c:formatCode>
                <c:ptCount val="2"/>
              </c:numCache>
            </c:numRef>
          </c:yVal>
          <c:smooth val="0"/>
          <c:extLst>
            <c:ext xmlns:c16="http://schemas.microsoft.com/office/drawing/2014/chart" uri="{C3380CC4-5D6E-409C-BE32-E72D297353CC}">
              <c16:uniqueId val="{00000001-F1FC-4460-86BA-8C7D3C7D8666}"/>
            </c:ext>
          </c:extLst>
        </c:ser>
        <c:dLbls>
          <c:showLegendKey val="0"/>
          <c:showVal val="0"/>
          <c:showCatName val="0"/>
          <c:showSerName val="0"/>
          <c:showPercent val="0"/>
          <c:showBubbleSize val="0"/>
        </c:dLbls>
        <c:axId val="393298688"/>
        <c:axId val="393300224"/>
      </c:scatterChart>
      <c:valAx>
        <c:axId val="3932986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3300224"/>
        <c:crossesAt val="-1.5"/>
        <c:crossBetween val="midCat"/>
      </c:valAx>
      <c:valAx>
        <c:axId val="3933002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32986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8CF0-481C-93D9-CF56AC269BC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8CF0-481C-93D9-CF56AC269BC9}"/>
            </c:ext>
          </c:extLst>
        </c:ser>
        <c:dLbls>
          <c:showLegendKey val="0"/>
          <c:showVal val="0"/>
          <c:showCatName val="0"/>
          <c:showSerName val="0"/>
          <c:showPercent val="0"/>
          <c:showBubbleSize val="0"/>
        </c:dLbls>
        <c:axId val="393341952"/>
        <c:axId val="393642752"/>
      </c:scatterChart>
      <c:valAx>
        <c:axId val="3933419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3642752"/>
        <c:crossesAt val="-1.5"/>
        <c:crossBetween val="midCat"/>
      </c:valAx>
      <c:valAx>
        <c:axId val="3936427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33419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79 - BEHI'!$A$36:$A$50</c:f>
              <c:numCache>
                <c:formatCode>#,##0.00_);[Red]\(#,##0.00\)</c:formatCode>
                <c:ptCount val="15"/>
              </c:numCache>
            </c:numRef>
          </c:xVal>
          <c:yVal>
            <c:numRef>
              <c:f>'BK # 79 - BEHI'!$E$36:$E$50</c:f>
              <c:numCache>
                <c:formatCode>#,##0.00_);[Red]\(#,##0.00\)</c:formatCode>
                <c:ptCount val="15"/>
              </c:numCache>
            </c:numRef>
          </c:yVal>
          <c:smooth val="0"/>
          <c:extLst>
            <c:ext xmlns:c16="http://schemas.microsoft.com/office/drawing/2014/chart" uri="{C3380CC4-5D6E-409C-BE32-E72D297353CC}">
              <c16:uniqueId val="{00000000-19A5-4944-9295-E91D9B561385}"/>
            </c:ext>
          </c:extLst>
        </c:ser>
        <c:ser>
          <c:idx val="0"/>
          <c:order val="1"/>
          <c:tx>
            <c:v>Bankfull</c:v>
          </c:tx>
          <c:spPr>
            <a:ln w="25400">
              <a:solidFill>
                <a:srgbClr val="FF0000"/>
              </a:solidFill>
              <a:prstDash val="sysDash"/>
            </a:ln>
          </c:spPr>
          <c:marker>
            <c:symbol val="none"/>
          </c:marker>
          <c:xVal>
            <c:numRef>
              <c:f>'BK # 79 - BEHI'!$A$54:$A$55</c:f>
              <c:numCache>
                <c:formatCode>#,##0.00_);[Red]\(#,##0.00\)</c:formatCode>
                <c:ptCount val="2"/>
              </c:numCache>
            </c:numRef>
          </c:xVal>
          <c:yVal>
            <c:numRef>
              <c:f>'BK # 79 - BEHI'!$E$54:$E$55</c:f>
              <c:numCache>
                <c:formatCode>#,##0.00_);[Red]\(#,##0.00\)</c:formatCode>
                <c:ptCount val="2"/>
              </c:numCache>
            </c:numRef>
          </c:yVal>
          <c:smooth val="0"/>
          <c:extLst>
            <c:ext xmlns:c16="http://schemas.microsoft.com/office/drawing/2014/chart" uri="{C3380CC4-5D6E-409C-BE32-E72D297353CC}">
              <c16:uniqueId val="{00000001-19A5-4944-9295-E91D9B561385}"/>
            </c:ext>
          </c:extLst>
        </c:ser>
        <c:dLbls>
          <c:showLegendKey val="0"/>
          <c:showVal val="0"/>
          <c:showCatName val="0"/>
          <c:showSerName val="0"/>
          <c:showPercent val="0"/>
          <c:showBubbleSize val="0"/>
        </c:dLbls>
        <c:axId val="393519488"/>
        <c:axId val="393521024"/>
      </c:scatterChart>
      <c:valAx>
        <c:axId val="3935194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3521024"/>
        <c:crossesAt val="-1.5"/>
        <c:crossBetween val="midCat"/>
      </c:valAx>
      <c:valAx>
        <c:axId val="3935210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35194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E9DF-4184-83B5-E225872705EB}"/>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E9DF-4184-83B5-E225872705EB}"/>
            </c:ext>
          </c:extLst>
        </c:ser>
        <c:dLbls>
          <c:showLegendKey val="0"/>
          <c:showVal val="0"/>
          <c:showCatName val="0"/>
          <c:showSerName val="0"/>
          <c:showPercent val="0"/>
          <c:showBubbleSize val="0"/>
        </c:dLbls>
        <c:axId val="394349184"/>
        <c:axId val="394359168"/>
      </c:scatterChart>
      <c:valAx>
        <c:axId val="3943491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359168"/>
        <c:crossesAt val="-1.5"/>
        <c:crossBetween val="midCat"/>
      </c:valAx>
      <c:valAx>
        <c:axId val="39435916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3491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80 - BEHI'!$A$36:$A$50</c:f>
              <c:numCache>
                <c:formatCode>#,##0.00_);[Red]\(#,##0.00\)</c:formatCode>
                <c:ptCount val="15"/>
              </c:numCache>
            </c:numRef>
          </c:xVal>
          <c:yVal>
            <c:numRef>
              <c:f>'BK # 80 - BEHI'!$E$36:$E$50</c:f>
              <c:numCache>
                <c:formatCode>#,##0.00_);[Red]\(#,##0.00\)</c:formatCode>
                <c:ptCount val="15"/>
              </c:numCache>
            </c:numRef>
          </c:yVal>
          <c:smooth val="0"/>
          <c:extLst>
            <c:ext xmlns:c16="http://schemas.microsoft.com/office/drawing/2014/chart" uri="{C3380CC4-5D6E-409C-BE32-E72D297353CC}">
              <c16:uniqueId val="{00000000-CA22-4D25-B9A9-680285B7484A}"/>
            </c:ext>
          </c:extLst>
        </c:ser>
        <c:ser>
          <c:idx val="0"/>
          <c:order val="1"/>
          <c:tx>
            <c:v>Bankfull</c:v>
          </c:tx>
          <c:spPr>
            <a:ln w="25400">
              <a:solidFill>
                <a:srgbClr val="FF0000"/>
              </a:solidFill>
              <a:prstDash val="sysDash"/>
            </a:ln>
          </c:spPr>
          <c:marker>
            <c:symbol val="none"/>
          </c:marker>
          <c:xVal>
            <c:numRef>
              <c:f>'BK # 80 - BEHI'!$A$54:$A$55</c:f>
              <c:numCache>
                <c:formatCode>#,##0.00_);[Red]\(#,##0.00\)</c:formatCode>
                <c:ptCount val="2"/>
              </c:numCache>
            </c:numRef>
          </c:xVal>
          <c:yVal>
            <c:numRef>
              <c:f>'BK # 80 - BEHI'!$E$54:$E$55</c:f>
              <c:numCache>
                <c:formatCode>#,##0.00_);[Red]\(#,##0.00\)</c:formatCode>
                <c:ptCount val="2"/>
              </c:numCache>
            </c:numRef>
          </c:yVal>
          <c:smooth val="0"/>
          <c:extLst>
            <c:ext xmlns:c16="http://schemas.microsoft.com/office/drawing/2014/chart" uri="{C3380CC4-5D6E-409C-BE32-E72D297353CC}">
              <c16:uniqueId val="{00000001-CA22-4D25-B9A9-680285B7484A}"/>
            </c:ext>
          </c:extLst>
        </c:ser>
        <c:dLbls>
          <c:showLegendKey val="0"/>
          <c:showVal val="0"/>
          <c:showCatName val="0"/>
          <c:showSerName val="0"/>
          <c:showPercent val="0"/>
          <c:showBubbleSize val="0"/>
        </c:dLbls>
        <c:axId val="394915840"/>
        <c:axId val="394917376"/>
      </c:scatterChart>
      <c:valAx>
        <c:axId val="3949158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917376"/>
        <c:crossesAt val="-1.5"/>
        <c:crossBetween val="midCat"/>
      </c:valAx>
      <c:valAx>
        <c:axId val="3949173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9158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87E-4141-B02D-0549032E6568}"/>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87E-4141-B02D-0549032E6568}"/>
            </c:ext>
          </c:extLst>
        </c:ser>
        <c:dLbls>
          <c:showLegendKey val="0"/>
          <c:showVal val="0"/>
          <c:showCatName val="0"/>
          <c:showSerName val="0"/>
          <c:showPercent val="0"/>
          <c:showBubbleSize val="0"/>
        </c:dLbls>
        <c:axId val="395196672"/>
        <c:axId val="395313152"/>
      </c:scatterChart>
      <c:valAx>
        <c:axId val="3951966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313152"/>
        <c:crossesAt val="-1.5"/>
        <c:crossBetween val="midCat"/>
      </c:valAx>
      <c:valAx>
        <c:axId val="3953131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1966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9 - BEHI'!$A$36:$A$50</c:f>
              <c:numCache>
                <c:formatCode>#,##0.00_);[Red]\(#,##0.00\)</c:formatCode>
                <c:ptCount val="15"/>
              </c:numCache>
            </c:numRef>
          </c:xVal>
          <c:yVal>
            <c:numRef>
              <c:f>'BK # 9 - BEHI'!$E$36:$E$50</c:f>
              <c:numCache>
                <c:formatCode>#,##0.00_);[Red]\(#,##0.00\)</c:formatCode>
                <c:ptCount val="15"/>
              </c:numCache>
            </c:numRef>
          </c:yVal>
          <c:smooth val="0"/>
          <c:extLst>
            <c:ext xmlns:c16="http://schemas.microsoft.com/office/drawing/2014/chart" uri="{C3380CC4-5D6E-409C-BE32-E72D297353CC}">
              <c16:uniqueId val="{00000000-3013-45D5-A33C-58730BB41549}"/>
            </c:ext>
          </c:extLst>
        </c:ser>
        <c:ser>
          <c:idx val="0"/>
          <c:order val="1"/>
          <c:tx>
            <c:v>Bankfull</c:v>
          </c:tx>
          <c:spPr>
            <a:ln w="25400">
              <a:solidFill>
                <a:srgbClr val="FF0000"/>
              </a:solidFill>
              <a:prstDash val="sysDash"/>
            </a:ln>
          </c:spPr>
          <c:marker>
            <c:symbol val="none"/>
          </c:marker>
          <c:xVal>
            <c:numRef>
              <c:f>'BK # 9 - BEHI'!$A$54:$A$55</c:f>
              <c:numCache>
                <c:formatCode>#,##0.00_);[Red]\(#,##0.00\)</c:formatCode>
                <c:ptCount val="2"/>
              </c:numCache>
            </c:numRef>
          </c:xVal>
          <c:yVal>
            <c:numRef>
              <c:f>'BK # 9 - BEHI'!$E$54:$E$55</c:f>
              <c:numCache>
                <c:formatCode>#,##0.00_);[Red]\(#,##0.00\)</c:formatCode>
                <c:ptCount val="2"/>
              </c:numCache>
            </c:numRef>
          </c:yVal>
          <c:smooth val="0"/>
          <c:extLst>
            <c:ext xmlns:c16="http://schemas.microsoft.com/office/drawing/2014/chart" uri="{C3380CC4-5D6E-409C-BE32-E72D297353CC}">
              <c16:uniqueId val="{00000001-3013-45D5-A33C-58730BB41549}"/>
            </c:ext>
          </c:extLst>
        </c:ser>
        <c:dLbls>
          <c:showLegendKey val="0"/>
          <c:showVal val="0"/>
          <c:showCatName val="0"/>
          <c:showSerName val="0"/>
          <c:showPercent val="0"/>
          <c:showBubbleSize val="0"/>
        </c:dLbls>
        <c:axId val="348164864"/>
        <c:axId val="348166016"/>
      </c:scatterChart>
      <c:valAx>
        <c:axId val="3481648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166016"/>
        <c:crossesAt val="-1.5"/>
        <c:crossBetween val="midCat"/>
      </c:valAx>
      <c:valAx>
        <c:axId val="3481660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1648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81 - BEHI'!$A$36:$A$50</c:f>
              <c:numCache>
                <c:formatCode>#,##0.00_);[Red]\(#,##0.00\)</c:formatCode>
                <c:ptCount val="15"/>
              </c:numCache>
            </c:numRef>
          </c:xVal>
          <c:yVal>
            <c:numRef>
              <c:f>'BK # 81 - BEHI'!$E$36:$E$50</c:f>
              <c:numCache>
                <c:formatCode>#,##0.00_);[Red]\(#,##0.00\)</c:formatCode>
                <c:ptCount val="15"/>
              </c:numCache>
            </c:numRef>
          </c:yVal>
          <c:smooth val="0"/>
          <c:extLst>
            <c:ext xmlns:c16="http://schemas.microsoft.com/office/drawing/2014/chart" uri="{C3380CC4-5D6E-409C-BE32-E72D297353CC}">
              <c16:uniqueId val="{00000000-7348-4845-9EFD-85384162AA79}"/>
            </c:ext>
          </c:extLst>
        </c:ser>
        <c:ser>
          <c:idx val="0"/>
          <c:order val="1"/>
          <c:tx>
            <c:v>Bankfull</c:v>
          </c:tx>
          <c:spPr>
            <a:ln w="25400">
              <a:solidFill>
                <a:srgbClr val="FF0000"/>
              </a:solidFill>
              <a:prstDash val="sysDash"/>
            </a:ln>
          </c:spPr>
          <c:marker>
            <c:symbol val="none"/>
          </c:marker>
          <c:xVal>
            <c:numRef>
              <c:f>'BK # 81 - BEHI'!$A$54:$A$55</c:f>
              <c:numCache>
                <c:formatCode>#,##0.00_);[Red]\(#,##0.00\)</c:formatCode>
                <c:ptCount val="2"/>
              </c:numCache>
            </c:numRef>
          </c:xVal>
          <c:yVal>
            <c:numRef>
              <c:f>'BK # 81 - BEHI'!$E$54:$E$55</c:f>
              <c:numCache>
                <c:formatCode>#,##0.00_);[Red]\(#,##0.00\)</c:formatCode>
                <c:ptCount val="2"/>
              </c:numCache>
            </c:numRef>
          </c:yVal>
          <c:smooth val="0"/>
          <c:extLst>
            <c:ext xmlns:c16="http://schemas.microsoft.com/office/drawing/2014/chart" uri="{C3380CC4-5D6E-409C-BE32-E72D297353CC}">
              <c16:uniqueId val="{00000001-7348-4845-9EFD-85384162AA79}"/>
            </c:ext>
          </c:extLst>
        </c:ser>
        <c:dLbls>
          <c:showLegendKey val="0"/>
          <c:showVal val="0"/>
          <c:showCatName val="0"/>
          <c:showSerName val="0"/>
          <c:showPercent val="0"/>
          <c:showBubbleSize val="0"/>
        </c:dLbls>
        <c:axId val="394739712"/>
        <c:axId val="394740864"/>
      </c:scatterChart>
      <c:valAx>
        <c:axId val="3947397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740864"/>
        <c:crossesAt val="-1.5"/>
        <c:crossBetween val="midCat"/>
      </c:valAx>
      <c:valAx>
        <c:axId val="3947408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7397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E90-4C05-8A6C-892FE47D4AE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E90-4C05-8A6C-892FE47D4AE5}"/>
            </c:ext>
          </c:extLst>
        </c:ser>
        <c:dLbls>
          <c:showLegendKey val="0"/>
          <c:showVal val="0"/>
          <c:showCatName val="0"/>
          <c:showSerName val="0"/>
          <c:showPercent val="0"/>
          <c:showBubbleSize val="0"/>
        </c:dLbls>
        <c:axId val="394774400"/>
        <c:axId val="394775936"/>
      </c:scatterChart>
      <c:valAx>
        <c:axId val="3947744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775936"/>
        <c:crossesAt val="-1.5"/>
        <c:crossBetween val="midCat"/>
      </c:valAx>
      <c:valAx>
        <c:axId val="3947759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47744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82 - BEHI'!$A$36:$A$50</c:f>
              <c:numCache>
                <c:formatCode>#,##0.00_);[Red]\(#,##0.00\)</c:formatCode>
                <c:ptCount val="15"/>
              </c:numCache>
            </c:numRef>
          </c:xVal>
          <c:yVal>
            <c:numRef>
              <c:f>'BK # 82 - BEHI'!$E$36:$E$50</c:f>
              <c:numCache>
                <c:formatCode>#,##0.00_);[Red]\(#,##0.00\)</c:formatCode>
                <c:ptCount val="15"/>
              </c:numCache>
            </c:numRef>
          </c:yVal>
          <c:smooth val="0"/>
          <c:extLst>
            <c:ext xmlns:c16="http://schemas.microsoft.com/office/drawing/2014/chart" uri="{C3380CC4-5D6E-409C-BE32-E72D297353CC}">
              <c16:uniqueId val="{00000000-23FB-4B34-AE88-166894218BC4}"/>
            </c:ext>
          </c:extLst>
        </c:ser>
        <c:ser>
          <c:idx val="0"/>
          <c:order val="1"/>
          <c:tx>
            <c:v>Bankfull</c:v>
          </c:tx>
          <c:spPr>
            <a:ln w="25400">
              <a:solidFill>
                <a:srgbClr val="FF0000"/>
              </a:solidFill>
              <a:prstDash val="sysDash"/>
            </a:ln>
          </c:spPr>
          <c:marker>
            <c:symbol val="none"/>
          </c:marker>
          <c:xVal>
            <c:numRef>
              <c:f>'BK # 82 - BEHI'!$A$54:$A$55</c:f>
              <c:numCache>
                <c:formatCode>#,##0.00_);[Red]\(#,##0.00\)</c:formatCode>
                <c:ptCount val="2"/>
              </c:numCache>
            </c:numRef>
          </c:xVal>
          <c:yVal>
            <c:numRef>
              <c:f>'BK # 82 - BEHI'!$E$54:$E$55</c:f>
              <c:numCache>
                <c:formatCode>#,##0.00_);[Red]\(#,##0.00\)</c:formatCode>
                <c:ptCount val="2"/>
              </c:numCache>
            </c:numRef>
          </c:yVal>
          <c:smooth val="0"/>
          <c:extLst>
            <c:ext xmlns:c16="http://schemas.microsoft.com/office/drawing/2014/chart" uri="{C3380CC4-5D6E-409C-BE32-E72D297353CC}">
              <c16:uniqueId val="{00000001-23FB-4B34-AE88-166894218BC4}"/>
            </c:ext>
          </c:extLst>
        </c:ser>
        <c:dLbls>
          <c:showLegendKey val="0"/>
          <c:showVal val="0"/>
          <c:showCatName val="0"/>
          <c:showSerName val="0"/>
          <c:showPercent val="0"/>
          <c:showBubbleSize val="0"/>
        </c:dLbls>
        <c:axId val="395938816"/>
        <c:axId val="395940608"/>
      </c:scatterChart>
      <c:valAx>
        <c:axId val="39593881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940608"/>
        <c:crossesAt val="-1.5"/>
        <c:crossBetween val="midCat"/>
      </c:valAx>
      <c:valAx>
        <c:axId val="3959406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93881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8BE6-4322-A596-341F0D0406D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8BE6-4322-A596-341F0D0406D4}"/>
            </c:ext>
          </c:extLst>
        </c:ser>
        <c:dLbls>
          <c:showLegendKey val="0"/>
          <c:showVal val="0"/>
          <c:showCatName val="0"/>
          <c:showSerName val="0"/>
          <c:showPercent val="0"/>
          <c:showBubbleSize val="0"/>
        </c:dLbls>
        <c:axId val="395974144"/>
        <c:axId val="395975680"/>
      </c:scatterChart>
      <c:valAx>
        <c:axId val="3959741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975680"/>
        <c:crossesAt val="-1.5"/>
        <c:crossBetween val="midCat"/>
      </c:valAx>
      <c:valAx>
        <c:axId val="3959756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9741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83 - BEHI'!$A$36:$A$50</c:f>
              <c:numCache>
                <c:formatCode>#,##0.00_);[Red]\(#,##0.00\)</c:formatCode>
                <c:ptCount val="15"/>
              </c:numCache>
            </c:numRef>
          </c:xVal>
          <c:yVal>
            <c:numRef>
              <c:f>'BK # 83 - BEHI'!$E$36:$E$50</c:f>
              <c:numCache>
                <c:formatCode>#,##0.00_);[Red]\(#,##0.00\)</c:formatCode>
                <c:ptCount val="15"/>
              </c:numCache>
            </c:numRef>
          </c:yVal>
          <c:smooth val="0"/>
          <c:extLst>
            <c:ext xmlns:c16="http://schemas.microsoft.com/office/drawing/2014/chart" uri="{C3380CC4-5D6E-409C-BE32-E72D297353CC}">
              <c16:uniqueId val="{00000000-96A8-46B4-B430-C70EF8527B26}"/>
            </c:ext>
          </c:extLst>
        </c:ser>
        <c:ser>
          <c:idx val="0"/>
          <c:order val="1"/>
          <c:tx>
            <c:v>Bankfull</c:v>
          </c:tx>
          <c:spPr>
            <a:ln w="25400">
              <a:solidFill>
                <a:srgbClr val="FF0000"/>
              </a:solidFill>
              <a:prstDash val="sysDash"/>
            </a:ln>
          </c:spPr>
          <c:marker>
            <c:symbol val="none"/>
          </c:marker>
          <c:xVal>
            <c:numRef>
              <c:f>'BK # 83 - BEHI'!$A$54:$A$55</c:f>
              <c:numCache>
                <c:formatCode>#,##0.00_);[Red]\(#,##0.00\)</c:formatCode>
                <c:ptCount val="2"/>
              </c:numCache>
            </c:numRef>
          </c:xVal>
          <c:yVal>
            <c:numRef>
              <c:f>'BK # 83 - BEHI'!$E$54:$E$55</c:f>
              <c:numCache>
                <c:formatCode>#,##0.00_);[Red]\(#,##0.00\)</c:formatCode>
                <c:ptCount val="2"/>
              </c:numCache>
            </c:numRef>
          </c:yVal>
          <c:smooth val="0"/>
          <c:extLst>
            <c:ext xmlns:c16="http://schemas.microsoft.com/office/drawing/2014/chart" uri="{C3380CC4-5D6E-409C-BE32-E72D297353CC}">
              <c16:uniqueId val="{00000001-96A8-46B4-B430-C70EF8527B26}"/>
            </c:ext>
          </c:extLst>
        </c:ser>
        <c:dLbls>
          <c:showLegendKey val="0"/>
          <c:showVal val="0"/>
          <c:showCatName val="0"/>
          <c:showSerName val="0"/>
          <c:showPercent val="0"/>
          <c:showBubbleSize val="0"/>
        </c:dLbls>
        <c:axId val="395668096"/>
        <c:axId val="395669888"/>
      </c:scatterChart>
      <c:valAx>
        <c:axId val="3956680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669888"/>
        <c:crossesAt val="-1.5"/>
        <c:crossBetween val="midCat"/>
      </c:valAx>
      <c:valAx>
        <c:axId val="3956698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6680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D0B-44A6-9BC8-7F4DC27DE2FB}"/>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D0B-44A6-9BC8-7F4DC27DE2FB}"/>
            </c:ext>
          </c:extLst>
        </c:ser>
        <c:dLbls>
          <c:showLegendKey val="0"/>
          <c:showVal val="0"/>
          <c:showCatName val="0"/>
          <c:showSerName val="0"/>
          <c:showPercent val="0"/>
          <c:showBubbleSize val="0"/>
        </c:dLbls>
        <c:axId val="395699328"/>
        <c:axId val="395700864"/>
      </c:scatterChart>
      <c:valAx>
        <c:axId val="3956993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700864"/>
        <c:crossesAt val="-1.5"/>
        <c:crossBetween val="midCat"/>
      </c:valAx>
      <c:valAx>
        <c:axId val="3957008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6993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84 - BEHI'!$A$36:$A$50</c:f>
              <c:numCache>
                <c:formatCode>#,##0.00_);[Red]\(#,##0.00\)</c:formatCode>
                <c:ptCount val="15"/>
              </c:numCache>
            </c:numRef>
          </c:xVal>
          <c:yVal>
            <c:numRef>
              <c:f>'BK # 84 - BEHI'!$E$36:$E$50</c:f>
              <c:numCache>
                <c:formatCode>#,##0.00_);[Red]\(#,##0.00\)</c:formatCode>
                <c:ptCount val="15"/>
              </c:numCache>
            </c:numRef>
          </c:yVal>
          <c:smooth val="0"/>
          <c:extLst>
            <c:ext xmlns:c16="http://schemas.microsoft.com/office/drawing/2014/chart" uri="{C3380CC4-5D6E-409C-BE32-E72D297353CC}">
              <c16:uniqueId val="{00000000-D806-45A0-87D4-7F6EFE5D0A9A}"/>
            </c:ext>
          </c:extLst>
        </c:ser>
        <c:ser>
          <c:idx val="0"/>
          <c:order val="1"/>
          <c:tx>
            <c:v>Bankfull</c:v>
          </c:tx>
          <c:spPr>
            <a:ln w="25400">
              <a:solidFill>
                <a:srgbClr val="FF0000"/>
              </a:solidFill>
              <a:prstDash val="sysDash"/>
            </a:ln>
          </c:spPr>
          <c:marker>
            <c:symbol val="none"/>
          </c:marker>
          <c:xVal>
            <c:numRef>
              <c:f>'BK # 84 - BEHI'!$A$54:$A$55</c:f>
              <c:numCache>
                <c:formatCode>#,##0.00_);[Red]\(#,##0.00\)</c:formatCode>
                <c:ptCount val="2"/>
              </c:numCache>
            </c:numRef>
          </c:xVal>
          <c:yVal>
            <c:numRef>
              <c:f>'BK # 84 - BEHI'!$E$54:$E$55</c:f>
              <c:numCache>
                <c:formatCode>#,##0.00_);[Red]\(#,##0.00\)</c:formatCode>
                <c:ptCount val="2"/>
              </c:numCache>
            </c:numRef>
          </c:yVal>
          <c:smooth val="0"/>
          <c:extLst>
            <c:ext xmlns:c16="http://schemas.microsoft.com/office/drawing/2014/chart" uri="{C3380CC4-5D6E-409C-BE32-E72D297353CC}">
              <c16:uniqueId val="{00000001-D806-45A0-87D4-7F6EFE5D0A9A}"/>
            </c:ext>
          </c:extLst>
        </c:ser>
        <c:dLbls>
          <c:showLegendKey val="0"/>
          <c:showVal val="0"/>
          <c:showCatName val="0"/>
          <c:showSerName val="0"/>
          <c:showPercent val="0"/>
          <c:showBubbleSize val="0"/>
        </c:dLbls>
        <c:axId val="396216576"/>
        <c:axId val="396886016"/>
      </c:scatterChart>
      <c:valAx>
        <c:axId val="3962165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886016"/>
        <c:crossesAt val="-1.5"/>
        <c:crossBetween val="midCat"/>
      </c:valAx>
      <c:valAx>
        <c:axId val="3968860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2165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9F3-4331-A136-85FF881A55E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9F3-4331-A136-85FF881A55E6}"/>
            </c:ext>
          </c:extLst>
        </c:ser>
        <c:dLbls>
          <c:showLegendKey val="0"/>
          <c:showVal val="0"/>
          <c:showCatName val="0"/>
          <c:showSerName val="0"/>
          <c:showPercent val="0"/>
          <c:showBubbleSize val="0"/>
        </c:dLbls>
        <c:axId val="396915456"/>
        <c:axId val="396916992"/>
      </c:scatterChart>
      <c:valAx>
        <c:axId val="3969154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916992"/>
        <c:crossesAt val="-1.5"/>
        <c:crossBetween val="midCat"/>
      </c:valAx>
      <c:valAx>
        <c:axId val="3969169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9154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85 - BEHI'!$A$36:$A$50</c:f>
              <c:numCache>
                <c:formatCode>#,##0.00_);[Red]\(#,##0.00\)</c:formatCode>
                <c:ptCount val="15"/>
              </c:numCache>
            </c:numRef>
          </c:xVal>
          <c:yVal>
            <c:numRef>
              <c:f>'BK # 85 - BEHI'!$E$36:$E$50</c:f>
              <c:numCache>
                <c:formatCode>#,##0.00_);[Red]\(#,##0.00\)</c:formatCode>
                <c:ptCount val="15"/>
              </c:numCache>
            </c:numRef>
          </c:yVal>
          <c:smooth val="0"/>
          <c:extLst>
            <c:ext xmlns:c16="http://schemas.microsoft.com/office/drawing/2014/chart" uri="{C3380CC4-5D6E-409C-BE32-E72D297353CC}">
              <c16:uniqueId val="{00000000-4AB4-4CEC-9D03-0C1EDBFA8B89}"/>
            </c:ext>
          </c:extLst>
        </c:ser>
        <c:ser>
          <c:idx val="0"/>
          <c:order val="1"/>
          <c:tx>
            <c:v>Bankfull</c:v>
          </c:tx>
          <c:spPr>
            <a:ln w="25400">
              <a:solidFill>
                <a:srgbClr val="FF0000"/>
              </a:solidFill>
              <a:prstDash val="sysDash"/>
            </a:ln>
          </c:spPr>
          <c:marker>
            <c:symbol val="none"/>
          </c:marker>
          <c:xVal>
            <c:numRef>
              <c:f>'BK # 85 - BEHI'!$A$54:$A$55</c:f>
              <c:numCache>
                <c:formatCode>#,##0.00_);[Red]\(#,##0.00\)</c:formatCode>
                <c:ptCount val="2"/>
              </c:numCache>
            </c:numRef>
          </c:xVal>
          <c:yVal>
            <c:numRef>
              <c:f>'BK # 85 - BEHI'!$E$54:$E$55</c:f>
              <c:numCache>
                <c:formatCode>#,##0.00_);[Red]\(#,##0.00\)</c:formatCode>
                <c:ptCount val="2"/>
              </c:numCache>
            </c:numRef>
          </c:yVal>
          <c:smooth val="0"/>
          <c:extLst>
            <c:ext xmlns:c16="http://schemas.microsoft.com/office/drawing/2014/chart" uri="{C3380CC4-5D6E-409C-BE32-E72D297353CC}">
              <c16:uniqueId val="{00000001-4AB4-4CEC-9D03-0C1EDBFA8B89}"/>
            </c:ext>
          </c:extLst>
        </c:ser>
        <c:dLbls>
          <c:showLegendKey val="0"/>
          <c:showVal val="0"/>
          <c:showCatName val="0"/>
          <c:showSerName val="0"/>
          <c:showPercent val="0"/>
          <c:showBubbleSize val="0"/>
        </c:dLbls>
        <c:axId val="395822976"/>
        <c:axId val="395824512"/>
      </c:scatterChart>
      <c:valAx>
        <c:axId val="3958229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824512"/>
        <c:crossesAt val="-1.5"/>
        <c:crossBetween val="midCat"/>
      </c:valAx>
      <c:valAx>
        <c:axId val="3958245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58229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22E-4CB2-A5BF-414FFF4CD63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22E-4CB2-A5BF-414FFF4CD63A}"/>
            </c:ext>
          </c:extLst>
        </c:ser>
        <c:dLbls>
          <c:showLegendKey val="0"/>
          <c:showVal val="0"/>
          <c:showCatName val="0"/>
          <c:showSerName val="0"/>
          <c:showPercent val="0"/>
          <c:showBubbleSize val="0"/>
        </c:dLbls>
        <c:axId val="396432128"/>
        <c:axId val="396433280"/>
      </c:scatterChart>
      <c:valAx>
        <c:axId val="3964321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433280"/>
        <c:crossesAt val="-1.5"/>
        <c:crossBetween val="midCat"/>
      </c:valAx>
      <c:valAx>
        <c:axId val="3964332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4321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47D-4054-889C-9559B4B48EB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47D-4054-889C-9559B4B48EBA}"/>
            </c:ext>
          </c:extLst>
        </c:ser>
        <c:dLbls>
          <c:showLegendKey val="0"/>
          <c:showVal val="0"/>
          <c:showCatName val="0"/>
          <c:showSerName val="0"/>
          <c:showPercent val="0"/>
          <c:showBubbleSize val="0"/>
        </c:dLbls>
        <c:axId val="349559424"/>
        <c:axId val="349745536"/>
      </c:scatterChart>
      <c:valAx>
        <c:axId val="3495594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745536"/>
        <c:crossesAt val="-1.5"/>
        <c:crossBetween val="midCat"/>
      </c:valAx>
      <c:valAx>
        <c:axId val="3497455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5594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86 - BEHI'!$A$36:$A$50</c:f>
              <c:numCache>
                <c:formatCode>#,##0.00_);[Red]\(#,##0.00\)</c:formatCode>
                <c:ptCount val="15"/>
              </c:numCache>
            </c:numRef>
          </c:xVal>
          <c:yVal>
            <c:numRef>
              <c:f>'BK # 86 - BEHI'!$E$36:$E$50</c:f>
              <c:numCache>
                <c:formatCode>#,##0.00_);[Red]\(#,##0.00\)</c:formatCode>
                <c:ptCount val="15"/>
              </c:numCache>
            </c:numRef>
          </c:yVal>
          <c:smooth val="0"/>
          <c:extLst>
            <c:ext xmlns:c16="http://schemas.microsoft.com/office/drawing/2014/chart" uri="{C3380CC4-5D6E-409C-BE32-E72D297353CC}">
              <c16:uniqueId val="{00000000-4EF9-4E71-82E4-612E1B5A3865}"/>
            </c:ext>
          </c:extLst>
        </c:ser>
        <c:ser>
          <c:idx val="0"/>
          <c:order val="1"/>
          <c:tx>
            <c:v>Bankfull</c:v>
          </c:tx>
          <c:spPr>
            <a:ln w="25400">
              <a:solidFill>
                <a:srgbClr val="FF0000"/>
              </a:solidFill>
              <a:prstDash val="sysDash"/>
            </a:ln>
          </c:spPr>
          <c:marker>
            <c:symbol val="none"/>
          </c:marker>
          <c:xVal>
            <c:numRef>
              <c:f>'BK # 86 - BEHI'!$A$54:$A$55</c:f>
              <c:numCache>
                <c:formatCode>#,##0.00_);[Red]\(#,##0.00\)</c:formatCode>
                <c:ptCount val="2"/>
              </c:numCache>
            </c:numRef>
          </c:xVal>
          <c:yVal>
            <c:numRef>
              <c:f>'BK # 86 - BEHI'!$E$54:$E$55</c:f>
              <c:numCache>
                <c:formatCode>#,##0.00_);[Red]\(#,##0.00\)</c:formatCode>
                <c:ptCount val="2"/>
              </c:numCache>
            </c:numRef>
          </c:yVal>
          <c:smooth val="0"/>
          <c:extLst>
            <c:ext xmlns:c16="http://schemas.microsoft.com/office/drawing/2014/chart" uri="{C3380CC4-5D6E-409C-BE32-E72D297353CC}">
              <c16:uniqueId val="{00000001-4EF9-4E71-82E4-612E1B5A3865}"/>
            </c:ext>
          </c:extLst>
        </c:ser>
        <c:dLbls>
          <c:showLegendKey val="0"/>
          <c:showVal val="0"/>
          <c:showCatName val="0"/>
          <c:showSerName val="0"/>
          <c:showPercent val="0"/>
          <c:showBubbleSize val="0"/>
        </c:dLbls>
        <c:axId val="396502528"/>
        <c:axId val="396504064"/>
      </c:scatterChart>
      <c:valAx>
        <c:axId val="3965025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504064"/>
        <c:crossesAt val="-1.5"/>
        <c:crossBetween val="midCat"/>
      </c:valAx>
      <c:valAx>
        <c:axId val="3965040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5025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FD8B-4C31-8253-B1EA74114E3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FD8B-4C31-8253-B1EA74114E3A}"/>
            </c:ext>
          </c:extLst>
        </c:ser>
        <c:dLbls>
          <c:showLegendKey val="0"/>
          <c:showVal val="0"/>
          <c:showCatName val="0"/>
          <c:showSerName val="0"/>
          <c:showPercent val="0"/>
          <c:showBubbleSize val="0"/>
        </c:dLbls>
        <c:axId val="396546048"/>
        <c:axId val="396547584"/>
      </c:scatterChart>
      <c:valAx>
        <c:axId val="3965460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547584"/>
        <c:crossesAt val="-1.5"/>
        <c:crossBetween val="midCat"/>
      </c:valAx>
      <c:valAx>
        <c:axId val="3965475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5460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87 - BEHI'!$A$36:$A$50</c:f>
              <c:numCache>
                <c:formatCode>#,##0.00_);[Red]\(#,##0.00\)</c:formatCode>
                <c:ptCount val="15"/>
              </c:numCache>
            </c:numRef>
          </c:xVal>
          <c:yVal>
            <c:numRef>
              <c:f>'BK # 87 - BEHI'!$E$36:$E$50</c:f>
              <c:numCache>
                <c:formatCode>#,##0.00_);[Red]\(#,##0.00\)</c:formatCode>
                <c:ptCount val="15"/>
              </c:numCache>
            </c:numRef>
          </c:yVal>
          <c:smooth val="0"/>
          <c:extLst>
            <c:ext xmlns:c16="http://schemas.microsoft.com/office/drawing/2014/chart" uri="{C3380CC4-5D6E-409C-BE32-E72D297353CC}">
              <c16:uniqueId val="{00000000-2498-44B8-A945-B4C18B75B377}"/>
            </c:ext>
          </c:extLst>
        </c:ser>
        <c:ser>
          <c:idx val="0"/>
          <c:order val="1"/>
          <c:tx>
            <c:v>Bankfull</c:v>
          </c:tx>
          <c:spPr>
            <a:ln w="25400">
              <a:solidFill>
                <a:srgbClr val="FF0000"/>
              </a:solidFill>
              <a:prstDash val="sysDash"/>
            </a:ln>
          </c:spPr>
          <c:marker>
            <c:symbol val="none"/>
          </c:marker>
          <c:xVal>
            <c:numRef>
              <c:f>'BK # 87 - BEHI'!$A$54:$A$55</c:f>
              <c:numCache>
                <c:formatCode>#,##0.00_);[Red]\(#,##0.00\)</c:formatCode>
                <c:ptCount val="2"/>
              </c:numCache>
            </c:numRef>
          </c:xVal>
          <c:yVal>
            <c:numRef>
              <c:f>'BK # 87 - BEHI'!$E$54:$E$55</c:f>
              <c:numCache>
                <c:formatCode>#,##0.00_);[Red]\(#,##0.00\)</c:formatCode>
                <c:ptCount val="2"/>
              </c:numCache>
            </c:numRef>
          </c:yVal>
          <c:smooth val="0"/>
          <c:extLst>
            <c:ext xmlns:c16="http://schemas.microsoft.com/office/drawing/2014/chart" uri="{C3380CC4-5D6E-409C-BE32-E72D297353CC}">
              <c16:uniqueId val="{00000001-2498-44B8-A945-B4C18B75B377}"/>
            </c:ext>
          </c:extLst>
        </c:ser>
        <c:dLbls>
          <c:showLegendKey val="0"/>
          <c:showVal val="0"/>
          <c:showCatName val="0"/>
          <c:showSerName val="0"/>
          <c:showPercent val="0"/>
          <c:showBubbleSize val="0"/>
        </c:dLbls>
        <c:axId val="396879360"/>
        <c:axId val="396880896"/>
      </c:scatterChart>
      <c:valAx>
        <c:axId val="3968793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880896"/>
        <c:crossesAt val="-1.5"/>
        <c:crossBetween val="midCat"/>
      </c:valAx>
      <c:valAx>
        <c:axId val="3968808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68793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78E-4F7F-9CFC-E15FFFF6AE1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78E-4F7F-9CFC-E15FFFF6AE17}"/>
            </c:ext>
          </c:extLst>
        </c:ser>
        <c:dLbls>
          <c:showLegendKey val="0"/>
          <c:showVal val="0"/>
          <c:showCatName val="0"/>
          <c:showSerName val="0"/>
          <c:showPercent val="0"/>
          <c:showBubbleSize val="0"/>
        </c:dLbls>
        <c:axId val="397975552"/>
        <c:axId val="397977088"/>
      </c:scatterChart>
      <c:valAx>
        <c:axId val="3979755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7977088"/>
        <c:crossesAt val="-1.5"/>
        <c:crossBetween val="midCat"/>
      </c:valAx>
      <c:valAx>
        <c:axId val="3979770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79755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88 - BEHI'!$A$36:$A$50</c:f>
              <c:numCache>
                <c:formatCode>#,##0.00_);[Red]\(#,##0.00\)</c:formatCode>
                <c:ptCount val="15"/>
              </c:numCache>
            </c:numRef>
          </c:xVal>
          <c:yVal>
            <c:numRef>
              <c:f>'BK # 88 - BEHI'!$E$36:$E$50</c:f>
              <c:numCache>
                <c:formatCode>#,##0.00_);[Red]\(#,##0.00\)</c:formatCode>
                <c:ptCount val="15"/>
              </c:numCache>
            </c:numRef>
          </c:yVal>
          <c:smooth val="0"/>
          <c:extLst>
            <c:ext xmlns:c16="http://schemas.microsoft.com/office/drawing/2014/chart" uri="{C3380CC4-5D6E-409C-BE32-E72D297353CC}">
              <c16:uniqueId val="{00000000-F599-4ABF-AD5D-BC78C930A365}"/>
            </c:ext>
          </c:extLst>
        </c:ser>
        <c:ser>
          <c:idx val="0"/>
          <c:order val="1"/>
          <c:tx>
            <c:v>Bankfull</c:v>
          </c:tx>
          <c:spPr>
            <a:ln w="25400">
              <a:solidFill>
                <a:srgbClr val="FF0000"/>
              </a:solidFill>
              <a:prstDash val="sysDash"/>
            </a:ln>
          </c:spPr>
          <c:marker>
            <c:symbol val="none"/>
          </c:marker>
          <c:xVal>
            <c:numRef>
              <c:f>'BK # 88 - BEHI'!$A$54:$A$55</c:f>
              <c:numCache>
                <c:formatCode>#,##0.00_);[Red]\(#,##0.00\)</c:formatCode>
                <c:ptCount val="2"/>
              </c:numCache>
            </c:numRef>
          </c:xVal>
          <c:yVal>
            <c:numRef>
              <c:f>'BK # 88 - BEHI'!$E$54:$E$55</c:f>
              <c:numCache>
                <c:formatCode>#,##0.00_);[Red]\(#,##0.00\)</c:formatCode>
                <c:ptCount val="2"/>
              </c:numCache>
            </c:numRef>
          </c:yVal>
          <c:smooth val="0"/>
          <c:extLst>
            <c:ext xmlns:c16="http://schemas.microsoft.com/office/drawing/2014/chart" uri="{C3380CC4-5D6E-409C-BE32-E72D297353CC}">
              <c16:uniqueId val="{00000001-F599-4ABF-AD5D-BC78C930A365}"/>
            </c:ext>
          </c:extLst>
        </c:ser>
        <c:dLbls>
          <c:showLegendKey val="0"/>
          <c:showVal val="0"/>
          <c:showCatName val="0"/>
          <c:showSerName val="0"/>
          <c:showPercent val="0"/>
          <c:showBubbleSize val="0"/>
        </c:dLbls>
        <c:axId val="398038144"/>
        <c:axId val="398039680"/>
      </c:scatterChart>
      <c:valAx>
        <c:axId val="3980381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039680"/>
        <c:crossesAt val="-1.5"/>
        <c:crossBetween val="midCat"/>
      </c:valAx>
      <c:valAx>
        <c:axId val="3980396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0381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B64-4672-9480-900A402FFC4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B64-4672-9480-900A402FFC4E}"/>
            </c:ext>
          </c:extLst>
        </c:ser>
        <c:dLbls>
          <c:showLegendKey val="0"/>
          <c:showVal val="0"/>
          <c:showCatName val="0"/>
          <c:showSerName val="0"/>
          <c:showPercent val="0"/>
          <c:showBubbleSize val="0"/>
        </c:dLbls>
        <c:axId val="398052736"/>
        <c:axId val="399000704"/>
      </c:scatterChart>
      <c:valAx>
        <c:axId val="3980527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000704"/>
        <c:crossesAt val="-1.5"/>
        <c:crossBetween val="midCat"/>
      </c:valAx>
      <c:valAx>
        <c:axId val="3990007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0527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89 - BEHI'!$A$36:$A$50</c:f>
              <c:numCache>
                <c:formatCode>#,##0.00_);[Red]\(#,##0.00\)</c:formatCode>
                <c:ptCount val="15"/>
              </c:numCache>
            </c:numRef>
          </c:xVal>
          <c:yVal>
            <c:numRef>
              <c:f>'BK # 89 - BEHI'!$E$36:$E$50</c:f>
              <c:numCache>
                <c:formatCode>#,##0.00_);[Red]\(#,##0.00\)</c:formatCode>
                <c:ptCount val="15"/>
              </c:numCache>
            </c:numRef>
          </c:yVal>
          <c:smooth val="0"/>
          <c:extLst>
            <c:ext xmlns:c16="http://schemas.microsoft.com/office/drawing/2014/chart" uri="{C3380CC4-5D6E-409C-BE32-E72D297353CC}">
              <c16:uniqueId val="{00000000-D315-437F-85BF-16866E485E75}"/>
            </c:ext>
          </c:extLst>
        </c:ser>
        <c:ser>
          <c:idx val="0"/>
          <c:order val="1"/>
          <c:tx>
            <c:v>Bankfull</c:v>
          </c:tx>
          <c:spPr>
            <a:ln w="25400">
              <a:solidFill>
                <a:srgbClr val="FF0000"/>
              </a:solidFill>
              <a:prstDash val="sysDash"/>
            </a:ln>
          </c:spPr>
          <c:marker>
            <c:symbol val="none"/>
          </c:marker>
          <c:xVal>
            <c:numRef>
              <c:f>'BK # 89 - BEHI'!$A$54:$A$55</c:f>
              <c:numCache>
                <c:formatCode>#,##0.00_);[Red]\(#,##0.00\)</c:formatCode>
                <c:ptCount val="2"/>
              </c:numCache>
            </c:numRef>
          </c:xVal>
          <c:yVal>
            <c:numRef>
              <c:f>'BK # 89 - BEHI'!$E$54:$E$55</c:f>
              <c:numCache>
                <c:formatCode>#,##0.00_);[Red]\(#,##0.00\)</c:formatCode>
                <c:ptCount val="2"/>
              </c:numCache>
            </c:numRef>
          </c:yVal>
          <c:smooth val="0"/>
          <c:extLst>
            <c:ext xmlns:c16="http://schemas.microsoft.com/office/drawing/2014/chart" uri="{C3380CC4-5D6E-409C-BE32-E72D297353CC}">
              <c16:uniqueId val="{00000001-D315-437F-85BF-16866E485E75}"/>
            </c:ext>
          </c:extLst>
        </c:ser>
        <c:dLbls>
          <c:showLegendKey val="0"/>
          <c:showVal val="0"/>
          <c:showCatName val="0"/>
          <c:showSerName val="0"/>
          <c:showPercent val="0"/>
          <c:showBubbleSize val="0"/>
        </c:dLbls>
        <c:axId val="397705984"/>
        <c:axId val="397707520"/>
      </c:scatterChart>
      <c:valAx>
        <c:axId val="3977059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7707520"/>
        <c:crossesAt val="-1.5"/>
        <c:crossBetween val="midCat"/>
      </c:valAx>
      <c:valAx>
        <c:axId val="39770752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77059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D75-4E5E-A551-528E5ACD241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D75-4E5E-A551-528E5ACD2419}"/>
            </c:ext>
          </c:extLst>
        </c:ser>
        <c:dLbls>
          <c:showLegendKey val="0"/>
          <c:showVal val="0"/>
          <c:showCatName val="0"/>
          <c:showSerName val="0"/>
          <c:showPercent val="0"/>
          <c:showBubbleSize val="0"/>
        </c:dLbls>
        <c:axId val="397544448"/>
        <c:axId val="397554432"/>
      </c:scatterChart>
      <c:valAx>
        <c:axId val="3975444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7554432"/>
        <c:crossesAt val="-1.5"/>
        <c:crossBetween val="midCat"/>
      </c:valAx>
      <c:valAx>
        <c:axId val="3975544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75444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90 - BEHI'!$A$36:$A$50</c:f>
              <c:numCache>
                <c:formatCode>#,##0.00_);[Red]\(#,##0.00\)</c:formatCode>
                <c:ptCount val="15"/>
              </c:numCache>
            </c:numRef>
          </c:xVal>
          <c:yVal>
            <c:numRef>
              <c:f>'BK # 90 - BEHI'!$E$36:$E$50</c:f>
              <c:numCache>
                <c:formatCode>#,##0.00_);[Red]\(#,##0.00\)</c:formatCode>
                <c:ptCount val="15"/>
              </c:numCache>
            </c:numRef>
          </c:yVal>
          <c:smooth val="0"/>
          <c:extLst>
            <c:ext xmlns:c16="http://schemas.microsoft.com/office/drawing/2014/chart" uri="{C3380CC4-5D6E-409C-BE32-E72D297353CC}">
              <c16:uniqueId val="{00000000-138B-4F53-94FC-654D1803EC73}"/>
            </c:ext>
          </c:extLst>
        </c:ser>
        <c:ser>
          <c:idx val="0"/>
          <c:order val="1"/>
          <c:tx>
            <c:v>Bankfull</c:v>
          </c:tx>
          <c:spPr>
            <a:ln w="25400">
              <a:solidFill>
                <a:srgbClr val="FF0000"/>
              </a:solidFill>
              <a:prstDash val="sysDash"/>
            </a:ln>
          </c:spPr>
          <c:marker>
            <c:symbol val="none"/>
          </c:marker>
          <c:xVal>
            <c:numRef>
              <c:f>'BK # 90 - BEHI'!$A$54:$A$55</c:f>
              <c:numCache>
                <c:formatCode>#,##0.00_);[Red]\(#,##0.00\)</c:formatCode>
                <c:ptCount val="2"/>
              </c:numCache>
            </c:numRef>
          </c:xVal>
          <c:yVal>
            <c:numRef>
              <c:f>'BK # 90 - BEHI'!$E$54:$E$55</c:f>
              <c:numCache>
                <c:formatCode>#,##0.00_);[Red]\(#,##0.00\)</c:formatCode>
                <c:ptCount val="2"/>
              </c:numCache>
            </c:numRef>
          </c:yVal>
          <c:smooth val="0"/>
          <c:extLst>
            <c:ext xmlns:c16="http://schemas.microsoft.com/office/drawing/2014/chart" uri="{C3380CC4-5D6E-409C-BE32-E72D297353CC}">
              <c16:uniqueId val="{00000001-138B-4F53-94FC-654D1803EC73}"/>
            </c:ext>
          </c:extLst>
        </c:ser>
        <c:dLbls>
          <c:showLegendKey val="0"/>
          <c:showVal val="0"/>
          <c:showCatName val="0"/>
          <c:showSerName val="0"/>
          <c:showPercent val="0"/>
          <c:showBubbleSize val="0"/>
        </c:dLbls>
        <c:axId val="398467456"/>
        <c:axId val="398468992"/>
      </c:scatterChart>
      <c:valAx>
        <c:axId val="3984674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468992"/>
        <c:crossesAt val="-1.5"/>
        <c:crossBetween val="midCat"/>
      </c:valAx>
      <c:valAx>
        <c:axId val="3984689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4674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8849-4817-98F8-88FEC70C2BFC}"/>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8849-4817-98F8-88FEC70C2BFC}"/>
            </c:ext>
          </c:extLst>
        </c:ser>
        <c:dLbls>
          <c:showLegendKey val="0"/>
          <c:showVal val="0"/>
          <c:showCatName val="0"/>
          <c:showSerName val="0"/>
          <c:showPercent val="0"/>
          <c:showBubbleSize val="0"/>
        </c:dLbls>
        <c:axId val="398490240"/>
        <c:axId val="398496128"/>
      </c:scatterChart>
      <c:valAx>
        <c:axId val="3984902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496128"/>
        <c:crossesAt val="-1.5"/>
        <c:crossBetween val="midCat"/>
      </c:valAx>
      <c:valAx>
        <c:axId val="3984961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4902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10 - BEHI'!$A$36:$A$50</c:f>
              <c:numCache>
                <c:formatCode>#,##0.00_);[Red]\(#,##0.00\)</c:formatCode>
                <c:ptCount val="15"/>
              </c:numCache>
            </c:numRef>
          </c:xVal>
          <c:yVal>
            <c:numRef>
              <c:f>'BK # 10 - BEHI'!$E$36:$E$50</c:f>
              <c:numCache>
                <c:formatCode>#,##0.00_);[Red]\(#,##0.00\)</c:formatCode>
                <c:ptCount val="15"/>
              </c:numCache>
            </c:numRef>
          </c:yVal>
          <c:smooth val="0"/>
          <c:extLst>
            <c:ext xmlns:c16="http://schemas.microsoft.com/office/drawing/2014/chart" uri="{C3380CC4-5D6E-409C-BE32-E72D297353CC}">
              <c16:uniqueId val="{00000000-1CA5-44B2-ACF1-2E7CB9077B5E}"/>
            </c:ext>
          </c:extLst>
        </c:ser>
        <c:ser>
          <c:idx val="0"/>
          <c:order val="1"/>
          <c:tx>
            <c:v>Bankfull</c:v>
          </c:tx>
          <c:spPr>
            <a:ln w="25400">
              <a:solidFill>
                <a:srgbClr val="FF0000"/>
              </a:solidFill>
              <a:prstDash val="sysDash"/>
            </a:ln>
          </c:spPr>
          <c:marker>
            <c:symbol val="none"/>
          </c:marker>
          <c:xVal>
            <c:numRef>
              <c:f>'BK # 10 - BEHI'!$A$54:$A$55</c:f>
              <c:numCache>
                <c:formatCode>#,##0.00_);[Red]\(#,##0.00\)</c:formatCode>
                <c:ptCount val="2"/>
              </c:numCache>
            </c:numRef>
          </c:xVal>
          <c:yVal>
            <c:numRef>
              <c:f>'BK # 10 - BEHI'!$E$54:$E$55</c:f>
              <c:numCache>
                <c:formatCode>#,##0.00_);[Red]\(#,##0.00\)</c:formatCode>
                <c:ptCount val="2"/>
              </c:numCache>
            </c:numRef>
          </c:yVal>
          <c:smooth val="0"/>
          <c:extLst>
            <c:ext xmlns:c16="http://schemas.microsoft.com/office/drawing/2014/chart" uri="{C3380CC4-5D6E-409C-BE32-E72D297353CC}">
              <c16:uniqueId val="{00000001-1CA5-44B2-ACF1-2E7CB9077B5E}"/>
            </c:ext>
          </c:extLst>
        </c:ser>
        <c:dLbls>
          <c:showLegendKey val="0"/>
          <c:showVal val="0"/>
          <c:showCatName val="0"/>
          <c:showSerName val="0"/>
          <c:showPercent val="0"/>
          <c:showBubbleSize val="0"/>
        </c:dLbls>
        <c:axId val="350728192"/>
        <c:axId val="350729728"/>
      </c:scatterChart>
      <c:valAx>
        <c:axId val="35072819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0729728"/>
        <c:crossesAt val="-1.5"/>
        <c:crossBetween val="midCat"/>
      </c:valAx>
      <c:valAx>
        <c:axId val="3507297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072819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91 - BEHI'!$A$36:$A$50</c:f>
              <c:numCache>
                <c:formatCode>#,##0.00_);[Red]\(#,##0.00\)</c:formatCode>
                <c:ptCount val="15"/>
              </c:numCache>
            </c:numRef>
          </c:xVal>
          <c:yVal>
            <c:numRef>
              <c:f>'BK # 91 - BEHI'!$E$36:$E$50</c:f>
              <c:numCache>
                <c:formatCode>#,##0.00_);[Red]\(#,##0.00\)</c:formatCode>
                <c:ptCount val="15"/>
              </c:numCache>
            </c:numRef>
          </c:yVal>
          <c:smooth val="0"/>
          <c:extLst>
            <c:ext xmlns:c16="http://schemas.microsoft.com/office/drawing/2014/chart" uri="{C3380CC4-5D6E-409C-BE32-E72D297353CC}">
              <c16:uniqueId val="{00000000-A233-472B-B031-F5FC3C170AFE}"/>
            </c:ext>
          </c:extLst>
        </c:ser>
        <c:ser>
          <c:idx val="0"/>
          <c:order val="1"/>
          <c:tx>
            <c:v>Bankfull</c:v>
          </c:tx>
          <c:spPr>
            <a:ln w="25400">
              <a:solidFill>
                <a:srgbClr val="FF0000"/>
              </a:solidFill>
              <a:prstDash val="sysDash"/>
            </a:ln>
          </c:spPr>
          <c:marker>
            <c:symbol val="none"/>
          </c:marker>
          <c:xVal>
            <c:numRef>
              <c:f>'BK # 91 - BEHI'!$A$54:$A$55</c:f>
              <c:numCache>
                <c:formatCode>#,##0.00_);[Red]\(#,##0.00\)</c:formatCode>
                <c:ptCount val="2"/>
              </c:numCache>
            </c:numRef>
          </c:xVal>
          <c:yVal>
            <c:numRef>
              <c:f>'BK # 91 - BEHI'!$E$54:$E$55</c:f>
              <c:numCache>
                <c:formatCode>#,##0.00_);[Red]\(#,##0.00\)</c:formatCode>
                <c:ptCount val="2"/>
              </c:numCache>
            </c:numRef>
          </c:yVal>
          <c:smooth val="0"/>
          <c:extLst>
            <c:ext xmlns:c16="http://schemas.microsoft.com/office/drawing/2014/chart" uri="{C3380CC4-5D6E-409C-BE32-E72D297353CC}">
              <c16:uniqueId val="{00000001-A233-472B-B031-F5FC3C170AFE}"/>
            </c:ext>
          </c:extLst>
        </c:ser>
        <c:dLbls>
          <c:showLegendKey val="0"/>
          <c:showVal val="0"/>
          <c:showCatName val="0"/>
          <c:showSerName val="0"/>
          <c:showPercent val="0"/>
          <c:showBubbleSize val="0"/>
        </c:dLbls>
        <c:axId val="398651776"/>
        <c:axId val="398652928"/>
      </c:scatterChart>
      <c:valAx>
        <c:axId val="3986517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652928"/>
        <c:crossesAt val="-1.5"/>
        <c:crossBetween val="midCat"/>
      </c:valAx>
      <c:valAx>
        <c:axId val="3986529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86517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0CE-41DA-ADE8-7140CE63211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0CE-41DA-ADE8-7140CE632116}"/>
            </c:ext>
          </c:extLst>
        </c:ser>
        <c:dLbls>
          <c:showLegendKey val="0"/>
          <c:showVal val="0"/>
          <c:showCatName val="0"/>
          <c:showSerName val="0"/>
          <c:showPercent val="0"/>
          <c:showBubbleSize val="0"/>
        </c:dLbls>
        <c:axId val="401103104"/>
        <c:axId val="401121280"/>
      </c:scatterChart>
      <c:valAx>
        <c:axId val="4011031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121280"/>
        <c:crossesAt val="-1.5"/>
        <c:crossBetween val="midCat"/>
      </c:valAx>
      <c:valAx>
        <c:axId val="4011212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1031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92 - BEHI'!$A$36:$A$50</c:f>
              <c:numCache>
                <c:formatCode>#,##0.00_);[Red]\(#,##0.00\)</c:formatCode>
                <c:ptCount val="15"/>
              </c:numCache>
            </c:numRef>
          </c:xVal>
          <c:yVal>
            <c:numRef>
              <c:f>'BK # 92 - BEHI'!$E$36:$E$50</c:f>
              <c:numCache>
                <c:formatCode>#,##0.00_);[Red]\(#,##0.00\)</c:formatCode>
                <c:ptCount val="15"/>
              </c:numCache>
            </c:numRef>
          </c:yVal>
          <c:smooth val="0"/>
          <c:extLst>
            <c:ext xmlns:c16="http://schemas.microsoft.com/office/drawing/2014/chart" uri="{C3380CC4-5D6E-409C-BE32-E72D297353CC}">
              <c16:uniqueId val="{00000000-35B4-4821-B590-AED458BD5DEA}"/>
            </c:ext>
          </c:extLst>
        </c:ser>
        <c:ser>
          <c:idx val="0"/>
          <c:order val="1"/>
          <c:tx>
            <c:v>Bankfull</c:v>
          </c:tx>
          <c:spPr>
            <a:ln w="25400">
              <a:solidFill>
                <a:srgbClr val="FF0000"/>
              </a:solidFill>
              <a:prstDash val="sysDash"/>
            </a:ln>
          </c:spPr>
          <c:marker>
            <c:symbol val="none"/>
          </c:marker>
          <c:xVal>
            <c:numRef>
              <c:f>'BK # 92 - BEHI'!$A$54:$A$55</c:f>
              <c:numCache>
                <c:formatCode>#,##0.00_);[Red]\(#,##0.00\)</c:formatCode>
                <c:ptCount val="2"/>
              </c:numCache>
            </c:numRef>
          </c:xVal>
          <c:yVal>
            <c:numRef>
              <c:f>'BK # 92 - BEHI'!$E$54:$E$55</c:f>
              <c:numCache>
                <c:formatCode>#,##0.00_);[Red]\(#,##0.00\)</c:formatCode>
                <c:ptCount val="2"/>
              </c:numCache>
            </c:numRef>
          </c:yVal>
          <c:smooth val="0"/>
          <c:extLst>
            <c:ext xmlns:c16="http://schemas.microsoft.com/office/drawing/2014/chart" uri="{C3380CC4-5D6E-409C-BE32-E72D297353CC}">
              <c16:uniqueId val="{00000001-35B4-4821-B590-AED458BD5DEA}"/>
            </c:ext>
          </c:extLst>
        </c:ser>
        <c:dLbls>
          <c:showLegendKey val="0"/>
          <c:showVal val="0"/>
          <c:showCatName val="0"/>
          <c:showSerName val="0"/>
          <c:showPercent val="0"/>
          <c:showBubbleSize val="0"/>
        </c:dLbls>
        <c:axId val="401128832"/>
        <c:axId val="399668352"/>
      </c:scatterChart>
      <c:valAx>
        <c:axId val="4011288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668352"/>
        <c:crossesAt val="-1.5"/>
        <c:crossBetween val="midCat"/>
      </c:valAx>
      <c:valAx>
        <c:axId val="3996683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1288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461-417E-85BD-A2B902E4D46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461-417E-85BD-A2B902E4D465}"/>
            </c:ext>
          </c:extLst>
        </c:ser>
        <c:dLbls>
          <c:showLegendKey val="0"/>
          <c:showVal val="0"/>
          <c:showCatName val="0"/>
          <c:showSerName val="0"/>
          <c:showPercent val="0"/>
          <c:showBubbleSize val="0"/>
        </c:dLbls>
        <c:axId val="399693696"/>
        <c:axId val="399695232"/>
      </c:scatterChart>
      <c:valAx>
        <c:axId val="3996936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695232"/>
        <c:crossesAt val="-1.5"/>
        <c:crossBetween val="midCat"/>
      </c:valAx>
      <c:valAx>
        <c:axId val="3996952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6936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93 - BEHI'!$A$36:$A$50</c:f>
              <c:numCache>
                <c:formatCode>#,##0.00_);[Red]\(#,##0.00\)</c:formatCode>
                <c:ptCount val="15"/>
              </c:numCache>
            </c:numRef>
          </c:xVal>
          <c:yVal>
            <c:numRef>
              <c:f>'BK # 93 - BEHI'!$E$36:$E$50</c:f>
              <c:numCache>
                <c:formatCode>#,##0.00_);[Red]\(#,##0.00\)</c:formatCode>
                <c:ptCount val="15"/>
              </c:numCache>
            </c:numRef>
          </c:yVal>
          <c:smooth val="0"/>
          <c:extLst>
            <c:ext xmlns:c16="http://schemas.microsoft.com/office/drawing/2014/chart" uri="{C3380CC4-5D6E-409C-BE32-E72D297353CC}">
              <c16:uniqueId val="{00000000-3A73-41A7-89F8-820045FCBF2E}"/>
            </c:ext>
          </c:extLst>
        </c:ser>
        <c:ser>
          <c:idx val="0"/>
          <c:order val="1"/>
          <c:tx>
            <c:v>Bankfull</c:v>
          </c:tx>
          <c:spPr>
            <a:ln w="25400">
              <a:solidFill>
                <a:srgbClr val="FF0000"/>
              </a:solidFill>
              <a:prstDash val="sysDash"/>
            </a:ln>
          </c:spPr>
          <c:marker>
            <c:symbol val="none"/>
          </c:marker>
          <c:xVal>
            <c:numRef>
              <c:f>'BK # 93 - BEHI'!$A$54:$A$55</c:f>
              <c:numCache>
                <c:formatCode>#,##0.00_);[Red]\(#,##0.00\)</c:formatCode>
                <c:ptCount val="2"/>
              </c:numCache>
            </c:numRef>
          </c:xVal>
          <c:yVal>
            <c:numRef>
              <c:f>'BK # 93 - BEHI'!$E$54:$E$55</c:f>
              <c:numCache>
                <c:formatCode>#,##0.00_);[Red]\(#,##0.00\)</c:formatCode>
                <c:ptCount val="2"/>
              </c:numCache>
            </c:numRef>
          </c:yVal>
          <c:smooth val="0"/>
          <c:extLst>
            <c:ext xmlns:c16="http://schemas.microsoft.com/office/drawing/2014/chart" uri="{C3380CC4-5D6E-409C-BE32-E72D297353CC}">
              <c16:uniqueId val="{00000001-3A73-41A7-89F8-820045FCBF2E}"/>
            </c:ext>
          </c:extLst>
        </c:ser>
        <c:dLbls>
          <c:showLegendKey val="0"/>
          <c:showVal val="0"/>
          <c:showCatName val="0"/>
          <c:showSerName val="0"/>
          <c:showPercent val="0"/>
          <c:showBubbleSize val="0"/>
        </c:dLbls>
        <c:axId val="399526912"/>
        <c:axId val="399528704"/>
      </c:scatterChart>
      <c:valAx>
        <c:axId val="3995269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528704"/>
        <c:crossesAt val="-1.5"/>
        <c:crossBetween val="midCat"/>
      </c:valAx>
      <c:valAx>
        <c:axId val="3995287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5269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5615-4C56-9478-9D751484ECA8}"/>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5615-4C56-9478-9D751484ECA8}"/>
            </c:ext>
          </c:extLst>
        </c:ser>
        <c:dLbls>
          <c:showLegendKey val="0"/>
          <c:showVal val="0"/>
          <c:showCatName val="0"/>
          <c:showSerName val="0"/>
          <c:showPercent val="0"/>
          <c:showBubbleSize val="0"/>
        </c:dLbls>
        <c:axId val="399562240"/>
        <c:axId val="399563776"/>
      </c:scatterChart>
      <c:valAx>
        <c:axId val="3995622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563776"/>
        <c:crossesAt val="-1.5"/>
        <c:crossBetween val="midCat"/>
      </c:valAx>
      <c:valAx>
        <c:axId val="3995637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995622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94 - BEHI'!$A$36:$A$50</c:f>
              <c:numCache>
                <c:formatCode>#,##0.00_);[Red]\(#,##0.00\)</c:formatCode>
                <c:ptCount val="15"/>
              </c:numCache>
            </c:numRef>
          </c:xVal>
          <c:yVal>
            <c:numRef>
              <c:f>'BK # 94 - BEHI'!$E$36:$E$50</c:f>
              <c:numCache>
                <c:formatCode>#,##0.00_);[Red]\(#,##0.00\)</c:formatCode>
                <c:ptCount val="15"/>
              </c:numCache>
            </c:numRef>
          </c:yVal>
          <c:smooth val="0"/>
          <c:extLst>
            <c:ext xmlns:c16="http://schemas.microsoft.com/office/drawing/2014/chart" uri="{C3380CC4-5D6E-409C-BE32-E72D297353CC}">
              <c16:uniqueId val="{00000000-8F1C-4A72-88CE-C9D4358236CB}"/>
            </c:ext>
          </c:extLst>
        </c:ser>
        <c:ser>
          <c:idx val="0"/>
          <c:order val="1"/>
          <c:tx>
            <c:v>Bankfull</c:v>
          </c:tx>
          <c:spPr>
            <a:ln w="25400">
              <a:solidFill>
                <a:srgbClr val="FF0000"/>
              </a:solidFill>
              <a:prstDash val="sysDash"/>
            </a:ln>
          </c:spPr>
          <c:marker>
            <c:symbol val="none"/>
          </c:marker>
          <c:xVal>
            <c:numRef>
              <c:f>'BK # 94 - BEHI'!$A$54:$A$55</c:f>
              <c:numCache>
                <c:formatCode>#,##0.00_);[Red]\(#,##0.00\)</c:formatCode>
                <c:ptCount val="2"/>
              </c:numCache>
            </c:numRef>
          </c:xVal>
          <c:yVal>
            <c:numRef>
              <c:f>'BK # 94 - BEHI'!$E$54:$E$55</c:f>
              <c:numCache>
                <c:formatCode>#,##0.00_);[Red]\(#,##0.00\)</c:formatCode>
                <c:ptCount val="2"/>
              </c:numCache>
            </c:numRef>
          </c:yVal>
          <c:smooth val="0"/>
          <c:extLst>
            <c:ext xmlns:c16="http://schemas.microsoft.com/office/drawing/2014/chart" uri="{C3380CC4-5D6E-409C-BE32-E72D297353CC}">
              <c16:uniqueId val="{00000001-8F1C-4A72-88CE-C9D4358236CB}"/>
            </c:ext>
          </c:extLst>
        </c:ser>
        <c:dLbls>
          <c:showLegendKey val="0"/>
          <c:showVal val="0"/>
          <c:showCatName val="0"/>
          <c:showSerName val="0"/>
          <c:showPercent val="0"/>
          <c:showBubbleSize val="0"/>
        </c:dLbls>
        <c:axId val="400304768"/>
        <c:axId val="400339328"/>
      </c:scatterChart>
      <c:valAx>
        <c:axId val="40030476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339328"/>
        <c:crossesAt val="-1.5"/>
        <c:crossBetween val="midCat"/>
      </c:valAx>
      <c:valAx>
        <c:axId val="4003393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30476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98D-41E2-B3D1-862D325199B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98D-41E2-B3D1-862D325199B0}"/>
            </c:ext>
          </c:extLst>
        </c:ser>
        <c:dLbls>
          <c:showLegendKey val="0"/>
          <c:showVal val="0"/>
          <c:showCatName val="0"/>
          <c:showSerName val="0"/>
          <c:showPercent val="0"/>
          <c:showBubbleSize val="0"/>
        </c:dLbls>
        <c:axId val="400643200"/>
        <c:axId val="400644736"/>
      </c:scatterChart>
      <c:valAx>
        <c:axId val="4006432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644736"/>
        <c:crossesAt val="-1.5"/>
        <c:crossBetween val="midCat"/>
      </c:valAx>
      <c:valAx>
        <c:axId val="4006447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6432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95 - BEHI'!$A$36:$A$50</c:f>
              <c:numCache>
                <c:formatCode>#,##0.00_);[Red]\(#,##0.00\)</c:formatCode>
                <c:ptCount val="15"/>
              </c:numCache>
            </c:numRef>
          </c:xVal>
          <c:yVal>
            <c:numRef>
              <c:f>'BK # 95 - BEHI'!$E$36:$E$50</c:f>
              <c:numCache>
                <c:formatCode>#,##0.00_);[Red]\(#,##0.00\)</c:formatCode>
                <c:ptCount val="15"/>
              </c:numCache>
            </c:numRef>
          </c:yVal>
          <c:smooth val="0"/>
          <c:extLst>
            <c:ext xmlns:c16="http://schemas.microsoft.com/office/drawing/2014/chart" uri="{C3380CC4-5D6E-409C-BE32-E72D297353CC}">
              <c16:uniqueId val="{00000000-2418-4426-B2C9-1B6D9B0EFB0C}"/>
            </c:ext>
          </c:extLst>
        </c:ser>
        <c:ser>
          <c:idx val="0"/>
          <c:order val="1"/>
          <c:tx>
            <c:v>Bankfull</c:v>
          </c:tx>
          <c:spPr>
            <a:ln w="25400">
              <a:solidFill>
                <a:srgbClr val="FF0000"/>
              </a:solidFill>
              <a:prstDash val="sysDash"/>
            </a:ln>
          </c:spPr>
          <c:marker>
            <c:symbol val="none"/>
          </c:marker>
          <c:xVal>
            <c:numRef>
              <c:f>'BK # 95 - BEHI'!$A$54:$A$55</c:f>
              <c:numCache>
                <c:formatCode>#,##0.00_);[Red]\(#,##0.00\)</c:formatCode>
                <c:ptCount val="2"/>
              </c:numCache>
            </c:numRef>
          </c:xVal>
          <c:yVal>
            <c:numRef>
              <c:f>'BK # 95 - BEHI'!$E$54:$E$55</c:f>
              <c:numCache>
                <c:formatCode>#,##0.00_);[Red]\(#,##0.00\)</c:formatCode>
                <c:ptCount val="2"/>
              </c:numCache>
            </c:numRef>
          </c:yVal>
          <c:smooth val="0"/>
          <c:extLst>
            <c:ext xmlns:c16="http://schemas.microsoft.com/office/drawing/2014/chart" uri="{C3380CC4-5D6E-409C-BE32-E72D297353CC}">
              <c16:uniqueId val="{00000001-2418-4426-B2C9-1B6D9B0EFB0C}"/>
            </c:ext>
          </c:extLst>
        </c:ser>
        <c:dLbls>
          <c:showLegendKey val="0"/>
          <c:showVal val="0"/>
          <c:showCatName val="0"/>
          <c:showSerName val="0"/>
          <c:showPercent val="0"/>
          <c:showBubbleSize val="0"/>
        </c:dLbls>
        <c:axId val="400517376"/>
        <c:axId val="400523264"/>
      </c:scatterChart>
      <c:valAx>
        <c:axId val="4005173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523264"/>
        <c:crossesAt val="-1.5"/>
        <c:crossBetween val="midCat"/>
      </c:valAx>
      <c:valAx>
        <c:axId val="4005232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5173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0B7-4834-87D3-4CC1407350A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0B7-4834-87D3-4CC1407350A5}"/>
            </c:ext>
          </c:extLst>
        </c:ser>
        <c:dLbls>
          <c:showLegendKey val="0"/>
          <c:showVal val="0"/>
          <c:showCatName val="0"/>
          <c:showSerName val="0"/>
          <c:showPercent val="0"/>
          <c:showBubbleSize val="0"/>
        </c:dLbls>
        <c:axId val="400556800"/>
        <c:axId val="400558336"/>
      </c:scatterChart>
      <c:valAx>
        <c:axId val="4005568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558336"/>
        <c:crossesAt val="-1.5"/>
        <c:crossBetween val="midCat"/>
      </c:valAx>
      <c:valAx>
        <c:axId val="4005583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05568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6CC-4D41-91BB-0C960806C003}"/>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6CC-4D41-91BB-0C960806C003}"/>
            </c:ext>
          </c:extLst>
        </c:ser>
        <c:dLbls>
          <c:showLegendKey val="0"/>
          <c:showVal val="0"/>
          <c:showCatName val="0"/>
          <c:showSerName val="0"/>
          <c:showPercent val="0"/>
          <c:showBubbleSize val="0"/>
        </c:dLbls>
        <c:axId val="351279360"/>
        <c:axId val="351281152"/>
      </c:scatterChart>
      <c:valAx>
        <c:axId val="3512793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281152"/>
        <c:crossesAt val="-1.5"/>
        <c:crossBetween val="midCat"/>
      </c:valAx>
      <c:valAx>
        <c:axId val="3512811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2793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96 - BEHI'!$A$36:$A$50</c:f>
              <c:numCache>
                <c:formatCode>#,##0.00_);[Red]\(#,##0.00\)</c:formatCode>
                <c:ptCount val="15"/>
              </c:numCache>
            </c:numRef>
          </c:xVal>
          <c:yVal>
            <c:numRef>
              <c:f>'BK # 96 - BEHI'!$E$36:$E$50</c:f>
              <c:numCache>
                <c:formatCode>#,##0.00_);[Red]\(#,##0.00\)</c:formatCode>
                <c:ptCount val="15"/>
              </c:numCache>
            </c:numRef>
          </c:yVal>
          <c:smooth val="0"/>
          <c:extLst>
            <c:ext xmlns:c16="http://schemas.microsoft.com/office/drawing/2014/chart" uri="{C3380CC4-5D6E-409C-BE32-E72D297353CC}">
              <c16:uniqueId val="{00000000-1DBF-42B8-AF44-FE72A39DFA2F}"/>
            </c:ext>
          </c:extLst>
        </c:ser>
        <c:ser>
          <c:idx val="0"/>
          <c:order val="1"/>
          <c:tx>
            <c:v>Bankfull</c:v>
          </c:tx>
          <c:spPr>
            <a:ln w="25400">
              <a:solidFill>
                <a:srgbClr val="FF0000"/>
              </a:solidFill>
              <a:prstDash val="sysDash"/>
            </a:ln>
          </c:spPr>
          <c:marker>
            <c:symbol val="none"/>
          </c:marker>
          <c:xVal>
            <c:numRef>
              <c:f>'BK # 96 - BEHI'!$A$54:$A$55</c:f>
              <c:numCache>
                <c:formatCode>#,##0.00_);[Red]\(#,##0.00\)</c:formatCode>
                <c:ptCount val="2"/>
              </c:numCache>
            </c:numRef>
          </c:xVal>
          <c:yVal>
            <c:numRef>
              <c:f>'BK # 96 - BEHI'!$E$54:$E$55</c:f>
              <c:numCache>
                <c:formatCode>#,##0.00_);[Red]\(#,##0.00\)</c:formatCode>
                <c:ptCount val="2"/>
              </c:numCache>
            </c:numRef>
          </c:yVal>
          <c:smooth val="0"/>
          <c:extLst>
            <c:ext xmlns:c16="http://schemas.microsoft.com/office/drawing/2014/chart" uri="{C3380CC4-5D6E-409C-BE32-E72D297353CC}">
              <c16:uniqueId val="{00000001-1DBF-42B8-AF44-FE72A39DFA2F}"/>
            </c:ext>
          </c:extLst>
        </c:ser>
        <c:dLbls>
          <c:showLegendKey val="0"/>
          <c:showVal val="0"/>
          <c:showCatName val="0"/>
          <c:showSerName val="0"/>
          <c:showPercent val="0"/>
          <c:showBubbleSize val="0"/>
        </c:dLbls>
        <c:axId val="401868672"/>
        <c:axId val="401870208"/>
      </c:scatterChart>
      <c:valAx>
        <c:axId val="4018686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870208"/>
        <c:crossesAt val="-1.5"/>
        <c:crossBetween val="midCat"/>
      </c:valAx>
      <c:valAx>
        <c:axId val="4018702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8686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22C-42E3-930F-E3D2FD8FB46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22C-42E3-930F-E3D2FD8FB465}"/>
            </c:ext>
          </c:extLst>
        </c:ser>
        <c:dLbls>
          <c:showLegendKey val="0"/>
          <c:showVal val="0"/>
          <c:showCatName val="0"/>
          <c:showSerName val="0"/>
          <c:showPercent val="0"/>
          <c:showBubbleSize val="0"/>
        </c:dLbls>
        <c:axId val="401904000"/>
        <c:axId val="401905536"/>
      </c:scatterChart>
      <c:valAx>
        <c:axId val="4019040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905536"/>
        <c:crossesAt val="-1.5"/>
        <c:crossBetween val="midCat"/>
      </c:valAx>
      <c:valAx>
        <c:axId val="4019055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9040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97 - BEHI'!$A$36:$A$50</c:f>
              <c:numCache>
                <c:formatCode>#,##0.00_);[Red]\(#,##0.00\)</c:formatCode>
                <c:ptCount val="15"/>
              </c:numCache>
            </c:numRef>
          </c:xVal>
          <c:yVal>
            <c:numRef>
              <c:f>'BK # 97 - BEHI'!$E$36:$E$50</c:f>
              <c:numCache>
                <c:formatCode>#,##0.00_);[Red]\(#,##0.00\)</c:formatCode>
                <c:ptCount val="15"/>
              </c:numCache>
            </c:numRef>
          </c:yVal>
          <c:smooth val="0"/>
          <c:extLst>
            <c:ext xmlns:c16="http://schemas.microsoft.com/office/drawing/2014/chart" uri="{C3380CC4-5D6E-409C-BE32-E72D297353CC}">
              <c16:uniqueId val="{00000000-6AC1-4C53-9BAD-8898D504DB9A}"/>
            </c:ext>
          </c:extLst>
        </c:ser>
        <c:ser>
          <c:idx val="0"/>
          <c:order val="1"/>
          <c:tx>
            <c:v>Bankfull</c:v>
          </c:tx>
          <c:spPr>
            <a:ln w="25400">
              <a:solidFill>
                <a:srgbClr val="FF0000"/>
              </a:solidFill>
              <a:prstDash val="sysDash"/>
            </a:ln>
          </c:spPr>
          <c:marker>
            <c:symbol val="none"/>
          </c:marker>
          <c:xVal>
            <c:numRef>
              <c:f>'BK # 97 - BEHI'!$A$54:$A$55</c:f>
              <c:numCache>
                <c:formatCode>#,##0.00_);[Red]\(#,##0.00\)</c:formatCode>
                <c:ptCount val="2"/>
              </c:numCache>
            </c:numRef>
          </c:xVal>
          <c:yVal>
            <c:numRef>
              <c:f>'BK # 97 - BEHI'!$E$54:$E$55</c:f>
              <c:numCache>
                <c:formatCode>#,##0.00_);[Red]\(#,##0.00\)</c:formatCode>
                <c:ptCount val="2"/>
              </c:numCache>
            </c:numRef>
          </c:yVal>
          <c:smooth val="0"/>
          <c:extLst>
            <c:ext xmlns:c16="http://schemas.microsoft.com/office/drawing/2014/chart" uri="{C3380CC4-5D6E-409C-BE32-E72D297353CC}">
              <c16:uniqueId val="{00000001-6AC1-4C53-9BAD-8898D504DB9A}"/>
            </c:ext>
          </c:extLst>
        </c:ser>
        <c:dLbls>
          <c:showLegendKey val="0"/>
          <c:showVal val="0"/>
          <c:showCatName val="0"/>
          <c:showSerName val="0"/>
          <c:showPercent val="0"/>
          <c:showBubbleSize val="0"/>
        </c:dLbls>
        <c:axId val="401671680"/>
        <c:axId val="401673216"/>
      </c:scatterChart>
      <c:valAx>
        <c:axId val="40167168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673216"/>
        <c:crossesAt val="-1.5"/>
        <c:crossBetween val="midCat"/>
      </c:valAx>
      <c:valAx>
        <c:axId val="4016732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67168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0CF-40DA-B438-3CBCC3D26A3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0CF-40DA-B438-3CBCC3D26A3A}"/>
            </c:ext>
          </c:extLst>
        </c:ser>
        <c:dLbls>
          <c:showLegendKey val="0"/>
          <c:showVal val="0"/>
          <c:showCatName val="0"/>
          <c:showSerName val="0"/>
          <c:showPercent val="0"/>
          <c:showBubbleSize val="0"/>
        </c:dLbls>
        <c:axId val="401719296"/>
        <c:axId val="401720832"/>
      </c:scatterChart>
      <c:valAx>
        <c:axId val="4017192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720832"/>
        <c:crossesAt val="-1.5"/>
        <c:crossBetween val="midCat"/>
      </c:valAx>
      <c:valAx>
        <c:axId val="401720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17192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98 - BEHI'!$A$36:$A$50</c:f>
              <c:numCache>
                <c:formatCode>#,##0.00_);[Red]\(#,##0.00\)</c:formatCode>
                <c:ptCount val="15"/>
              </c:numCache>
            </c:numRef>
          </c:xVal>
          <c:yVal>
            <c:numRef>
              <c:f>'BK # 98 - BEHI'!$E$36:$E$50</c:f>
              <c:numCache>
                <c:formatCode>#,##0.00_);[Red]\(#,##0.00\)</c:formatCode>
                <c:ptCount val="15"/>
              </c:numCache>
            </c:numRef>
          </c:yVal>
          <c:smooth val="0"/>
          <c:extLst>
            <c:ext xmlns:c16="http://schemas.microsoft.com/office/drawing/2014/chart" uri="{C3380CC4-5D6E-409C-BE32-E72D297353CC}">
              <c16:uniqueId val="{00000000-E326-413D-AE32-6A00600F8271}"/>
            </c:ext>
          </c:extLst>
        </c:ser>
        <c:ser>
          <c:idx val="0"/>
          <c:order val="1"/>
          <c:tx>
            <c:v>Bankfull</c:v>
          </c:tx>
          <c:spPr>
            <a:ln w="25400">
              <a:solidFill>
                <a:srgbClr val="FF0000"/>
              </a:solidFill>
              <a:prstDash val="sysDash"/>
            </a:ln>
          </c:spPr>
          <c:marker>
            <c:symbol val="none"/>
          </c:marker>
          <c:xVal>
            <c:numRef>
              <c:f>'BK # 98 - BEHI'!$A$54:$A$55</c:f>
              <c:numCache>
                <c:formatCode>#,##0.00_);[Red]\(#,##0.00\)</c:formatCode>
                <c:ptCount val="2"/>
              </c:numCache>
            </c:numRef>
          </c:xVal>
          <c:yVal>
            <c:numRef>
              <c:f>'BK # 98 - BEHI'!$E$54:$E$55</c:f>
              <c:numCache>
                <c:formatCode>#,##0.00_);[Red]\(#,##0.00\)</c:formatCode>
                <c:ptCount val="2"/>
              </c:numCache>
            </c:numRef>
          </c:yVal>
          <c:smooth val="0"/>
          <c:extLst>
            <c:ext xmlns:c16="http://schemas.microsoft.com/office/drawing/2014/chart" uri="{C3380CC4-5D6E-409C-BE32-E72D297353CC}">
              <c16:uniqueId val="{00000001-E326-413D-AE32-6A00600F8271}"/>
            </c:ext>
          </c:extLst>
        </c:ser>
        <c:dLbls>
          <c:showLegendKey val="0"/>
          <c:showVal val="0"/>
          <c:showCatName val="0"/>
          <c:showSerName val="0"/>
          <c:showPercent val="0"/>
          <c:showBubbleSize val="0"/>
        </c:dLbls>
        <c:axId val="403072128"/>
        <c:axId val="403073664"/>
      </c:scatterChart>
      <c:valAx>
        <c:axId val="4030721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073664"/>
        <c:crossesAt val="-1.5"/>
        <c:crossBetween val="midCat"/>
      </c:valAx>
      <c:valAx>
        <c:axId val="4030736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0721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38F-47BA-8478-B9DF4D975D7D}"/>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38F-47BA-8478-B9DF4D975D7D}"/>
            </c:ext>
          </c:extLst>
        </c:ser>
        <c:dLbls>
          <c:showLegendKey val="0"/>
          <c:showVal val="0"/>
          <c:showCatName val="0"/>
          <c:showSerName val="0"/>
          <c:showPercent val="0"/>
          <c:showBubbleSize val="0"/>
        </c:dLbls>
        <c:axId val="403103104"/>
        <c:axId val="403108992"/>
      </c:scatterChart>
      <c:valAx>
        <c:axId val="4031031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108992"/>
        <c:crossesAt val="-1.5"/>
        <c:crossBetween val="midCat"/>
      </c:valAx>
      <c:valAx>
        <c:axId val="4031089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1031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99 - BEHI'!$A$36:$A$50</c:f>
              <c:numCache>
                <c:formatCode>#,##0.00_);[Red]\(#,##0.00\)</c:formatCode>
                <c:ptCount val="15"/>
              </c:numCache>
            </c:numRef>
          </c:xVal>
          <c:yVal>
            <c:numRef>
              <c:f>'BK # 99 - BEHI'!$E$36:$E$50</c:f>
              <c:numCache>
                <c:formatCode>#,##0.00_);[Red]\(#,##0.00\)</c:formatCode>
                <c:ptCount val="15"/>
              </c:numCache>
            </c:numRef>
          </c:yVal>
          <c:smooth val="0"/>
          <c:extLst>
            <c:ext xmlns:c16="http://schemas.microsoft.com/office/drawing/2014/chart" uri="{C3380CC4-5D6E-409C-BE32-E72D297353CC}">
              <c16:uniqueId val="{00000000-1560-4D55-8C6D-98DC5B09E319}"/>
            </c:ext>
          </c:extLst>
        </c:ser>
        <c:ser>
          <c:idx val="0"/>
          <c:order val="1"/>
          <c:tx>
            <c:v>Bankfull</c:v>
          </c:tx>
          <c:spPr>
            <a:ln w="25400">
              <a:solidFill>
                <a:srgbClr val="FF0000"/>
              </a:solidFill>
              <a:prstDash val="sysDash"/>
            </a:ln>
          </c:spPr>
          <c:marker>
            <c:symbol val="none"/>
          </c:marker>
          <c:xVal>
            <c:numRef>
              <c:f>'BK # 99 - BEHI'!$A$54:$A$55</c:f>
              <c:numCache>
                <c:formatCode>#,##0.00_);[Red]\(#,##0.00\)</c:formatCode>
                <c:ptCount val="2"/>
              </c:numCache>
            </c:numRef>
          </c:xVal>
          <c:yVal>
            <c:numRef>
              <c:f>'BK # 99 - BEHI'!$E$54:$E$55</c:f>
              <c:numCache>
                <c:formatCode>#,##0.00_);[Red]\(#,##0.00\)</c:formatCode>
                <c:ptCount val="2"/>
              </c:numCache>
            </c:numRef>
          </c:yVal>
          <c:smooth val="0"/>
          <c:extLst>
            <c:ext xmlns:c16="http://schemas.microsoft.com/office/drawing/2014/chart" uri="{C3380CC4-5D6E-409C-BE32-E72D297353CC}">
              <c16:uniqueId val="{00000001-1560-4D55-8C6D-98DC5B09E319}"/>
            </c:ext>
          </c:extLst>
        </c:ser>
        <c:dLbls>
          <c:showLegendKey val="0"/>
          <c:showVal val="0"/>
          <c:showCatName val="0"/>
          <c:showSerName val="0"/>
          <c:showPercent val="0"/>
          <c:showBubbleSize val="0"/>
        </c:dLbls>
        <c:axId val="402600704"/>
        <c:axId val="402602240"/>
      </c:scatterChart>
      <c:valAx>
        <c:axId val="4026007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602240"/>
        <c:crossesAt val="-1.5"/>
        <c:crossBetween val="midCat"/>
      </c:valAx>
      <c:valAx>
        <c:axId val="40260224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6007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5FF-4669-A1CB-5FE0550A765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5FF-4669-A1CB-5FE0550A7657}"/>
            </c:ext>
          </c:extLst>
        </c:ser>
        <c:dLbls>
          <c:showLegendKey val="0"/>
          <c:showVal val="0"/>
          <c:showCatName val="0"/>
          <c:showSerName val="0"/>
          <c:showPercent val="0"/>
          <c:showBubbleSize val="0"/>
        </c:dLbls>
        <c:axId val="402615296"/>
        <c:axId val="402391808"/>
      </c:scatterChart>
      <c:valAx>
        <c:axId val="4026152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391808"/>
        <c:crossesAt val="-1.5"/>
        <c:crossBetween val="midCat"/>
      </c:valAx>
      <c:valAx>
        <c:axId val="4023918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6152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100 - BEHI'!$A$36:$A$50</c:f>
              <c:numCache>
                <c:formatCode>#,##0.00_);[Red]\(#,##0.00\)</c:formatCode>
                <c:ptCount val="15"/>
              </c:numCache>
            </c:numRef>
          </c:xVal>
          <c:yVal>
            <c:numRef>
              <c:f>'BK # 100 - BEHI'!$E$36:$E$50</c:f>
              <c:numCache>
                <c:formatCode>#,##0.00_);[Red]\(#,##0.00\)</c:formatCode>
                <c:ptCount val="15"/>
              </c:numCache>
            </c:numRef>
          </c:yVal>
          <c:smooth val="0"/>
          <c:extLst>
            <c:ext xmlns:c16="http://schemas.microsoft.com/office/drawing/2014/chart" uri="{C3380CC4-5D6E-409C-BE32-E72D297353CC}">
              <c16:uniqueId val="{00000000-AB11-4267-ACD6-ED32060FC608}"/>
            </c:ext>
          </c:extLst>
        </c:ser>
        <c:ser>
          <c:idx val="0"/>
          <c:order val="1"/>
          <c:tx>
            <c:v>Bankfull</c:v>
          </c:tx>
          <c:spPr>
            <a:ln w="25400">
              <a:solidFill>
                <a:srgbClr val="FF0000"/>
              </a:solidFill>
              <a:prstDash val="sysDash"/>
            </a:ln>
          </c:spPr>
          <c:marker>
            <c:symbol val="none"/>
          </c:marker>
          <c:xVal>
            <c:numRef>
              <c:f>'BK # 100 - BEHI'!$A$54:$A$55</c:f>
              <c:numCache>
                <c:formatCode>#,##0.00_);[Red]\(#,##0.00\)</c:formatCode>
                <c:ptCount val="2"/>
              </c:numCache>
            </c:numRef>
          </c:xVal>
          <c:yVal>
            <c:numRef>
              <c:f>'BK # 100 - BEHI'!$E$54:$E$55</c:f>
              <c:numCache>
                <c:formatCode>#,##0.00_);[Red]\(#,##0.00\)</c:formatCode>
                <c:ptCount val="2"/>
              </c:numCache>
            </c:numRef>
          </c:yVal>
          <c:smooth val="0"/>
          <c:extLst>
            <c:ext xmlns:c16="http://schemas.microsoft.com/office/drawing/2014/chart" uri="{C3380CC4-5D6E-409C-BE32-E72D297353CC}">
              <c16:uniqueId val="{00000001-AB11-4267-ACD6-ED32060FC608}"/>
            </c:ext>
          </c:extLst>
        </c:ser>
        <c:dLbls>
          <c:showLegendKey val="0"/>
          <c:showVal val="0"/>
          <c:showCatName val="0"/>
          <c:showSerName val="0"/>
          <c:showPercent val="0"/>
          <c:showBubbleSize val="0"/>
        </c:dLbls>
        <c:axId val="402493824"/>
        <c:axId val="402495360"/>
      </c:scatterChart>
      <c:valAx>
        <c:axId val="4024938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495360"/>
        <c:crossesAt val="-1.5"/>
        <c:crossBetween val="midCat"/>
      </c:valAx>
      <c:valAx>
        <c:axId val="4024953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4938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DFA-4C2E-892E-7CE2CFDA09E3}"/>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DFA-4C2E-892E-7CE2CFDA09E3}"/>
            </c:ext>
          </c:extLst>
        </c:ser>
        <c:dLbls>
          <c:showLegendKey val="0"/>
          <c:showVal val="0"/>
          <c:showCatName val="0"/>
          <c:showSerName val="0"/>
          <c:showPercent val="0"/>
          <c:showBubbleSize val="0"/>
        </c:dLbls>
        <c:axId val="403331712"/>
        <c:axId val="403341696"/>
      </c:scatterChart>
      <c:valAx>
        <c:axId val="4033317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341696"/>
        <c:crossesAt val="-1.5"/>
        <c:crossBetween val="midCat"/>
      </c:valAx>
      <c:valAx>
        <c:axId val="4033416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3317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2 - BEHI'!$A$36:$A$50</c:f>
              <c:numCache>
                <c:formatCode>#,##0.00_);[Red]\(#,##0.00\)</c:formatCode>
                <c:ptCount val="15"/>
              </c:numCache>
            </c:numRef>
          </c:xVal>
          <c:yVal>
            <c:numRef>
              <c:f>'BK # 2 - BEHI'!$E$36:$E$50</c:f>
              <c:numCache>
                <c:formatCode>#,##0.00_);[Red]\(#,##0.00\)</c:formatCode>
                <c:ptCount val="15"/>
              </c:numCache>
            </c:numRef>
          </c:yVal>
          <c:smooth val="0"/>
          <c:extLst>
            <c:ext xmlns:c16="http://schemas.microsoft.com/office/drawing/2014/chart" uri="{C3380CC4-5D6E-409C-BE32-E72D297353CC}">
              <c16:uniqueId val="{00000000-41E0-4D1F-9CAF-685C2E96DB38}"/>
            </c:ext>
          </c:extLst>
        </c:ser>
        <c:ser>
          <c:idx val="0"/>
          <c:order val="1"/>
          <c:tx>
            <c:v>Bankfull</c:v>
          </c:tx>
          <c:spPr>
            <a:ln w="25400">
              <a:solidFill>
                <a:srgbClr val="FF0000"/>
              </a:solidFill>
              <a:prstDash val="sysDash"/>
            </a:ln>
          </c:spPr>
          <c:marker>
            <c:symbol val="none"/>
          </c:marker>
          <c:xVal>
            <c:numRef>
              <c:f>'BK # 2 - BEHI'!$A$54:$A$55</c:f>
              <c:numCache>
                <c:formatCode>#,##0.00_);[Red]\(#,##0.00\)</c:formatCode>
                <c:ptCount val="2"/>
              </c:numCache>
            </c:numRef>
          </c:xVal>
          <c:yVal>
            <c:numRef>
              <c:f>'BK # 2 - BEHI'!$E$54:$E$55</c:f>
              <c:numCache>
                <c:formatCode>#,##0.00_);[Red]\(#,##0.00\)</c:formatCode>
                <c:ptCount val="2"/>
              </c:numCache>
            </c:numRef>
          </c:yVal>
          <c:smooth val="0"/>
          <c:extLst>
            <c:ext xmlns:c16="http://schemas.microsoft.com/office/drawing/2014/chart" uri="{C3380CC4-5D6E-409C-BE32-E72D297353CC}">
              <c16:uniqueId val="{00000001-41E0-4D1F-9CAF-685C2E96DB38}"/>
            </c:ext>
          </c:extLst>
        </c:ser>
        <c:dLbls>
          <c:showLegendKey val="0"/>
          <c:showVal val="0"/>
          <c:showCatName val="0"/>
          <c:showSerName val="0"/>
          <c:showPercent val="0"/>
          <c:showBubbleSize val="0"/>
        </c:dLbls>
        <c:axId val="67984384"/>
        <c:axId val="67990272"/>
      </c:scatterChart>
      <c:valAx>
        <c:axId val="679843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7990272"/>
        <c:crossesAt val="-1.5"/>
        <c:crossBetween val="midCat"/>
      </c:valAx>
      <c:valAx>
        <c:axId val="679902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679843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11 - BEHI'!$A$36:$A$50</c:f>
              <c:numCache>
                <c:formatCode>#,##0.00_);[Red]\(#,##0.00\)</c:formatCode>
                <c:ptCount val="15"/>
              </c:numCache>
            </c:numRef>
          </c:xVal>
          <c:yVal>
            <c:numRef>
              <c:f>'BK # 11 - BEHI'!$E$36:$E$50</c:f>
              <c:numCache>
                <c:formatCode>#,##0.00_);[Red]\(#,##0.00\)</c:formatCode>
                <c:ptCount val="15"/>
              </c:numCache>
            </c:numRef>
          </c:yVal>
          <c:smooth val="0"/>
          <c:extLst>
            <c:ext xmlns:c16="http://schemas.microsoft.com/office/drawing/2014/chart" uri="{C3380CC4-5D6E-409C-BE32-E72D297353CC}">
              <c16:uniqueId val="{00000000-39F7-4FE4-977F-37C7FCD4BA1B}"/>
            </c:ext>
          </c:extLst>
        </c:ser>
        <c:ser>
          <c:idx val="0"/>
          <c:order val="1"/>
          <c:tx>
            <c:v>Bankfull</c:v>
          </c:tx>
          <c:spPr>
            <a:ln w="25400">
              <a:solidFill>
                <a:srgbClr val="FF0000"/>
              </a:solidFill>
              <a:prstDash val="sysDash"/>
            </a:ln>
          </c:spPr>
          <c:marker>
            <c:symbol val="none"/>
          </c:marker>
          <c:xVal>
            <c:numRef>
              <c:f>'BK # 11 - BEHI'!$A$54:$A$55</c:f>
              <c:numCache>
                <c:formatCode>#,##0.00_);[Red]\(#,##0.00\)</c:formatCode>
                <c:ptCount val="2"/>
              </c:numCache>
            </c:numRef>
          </c:xVal>
          <c:yVal>
            <c:numRef>
              <c:f>'BK # 11 - BEHI'!$E$54:$E$55</c:f>
              <c:numCache>
                <c:formatCode>#,##0.00_);[Red]\(#,##0.00\)</c:formatCode>
                <c:ptCount val="2"/>
              </c:numCache>
            </c:numRef>
          </c:yVal>
          <c:smooth val="0"/>
          <c:extLst>
            <c:ext xmlns:c16="http://schemas.microsoft.com/office/drawing/2014/chart" uri="{C3380CC4-5D6E-409C-BE32-E72D297353CC}">
              <c16:uniqueId val="{00000001-39F7-4FE4-977F-37C7FCD4BA1B}"/>
            </c:ext>
          </c:extLst>
        </c:ser>
        <c:dLbls>
          <c:showLegendKey val="0"/>
          <c:showVal val="0"/>
          <c:showCatName val="0"/>
          <c:showSerName val="0"/>
          <c:showPercent val="0"/>
          <c:showBubbleSize val="0"/>
        </c:dLbls>
        <c:axId val="351170560"/>
        <c:axId val="351172096"/>
      </c:scatterChart>
      <c:valAx>
        <c:axId val="3511705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172096"/>
        <c:crossesAt val="-1.5"/>
        <c:crossBetween val="midCat"/>
      </c:valAx>
      <c:valAx>
        <c:axId val="3511720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1705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101 - BEHI'!$A$36:$A$50</c:f>
              <c:numCache>
                <c:formatCode>#,##0.00_);[Red]\(#,##0.00\)</c:formatCode>
                <c:ptCount val="15"/>
              </c:numCache>
            </c:numRef>
          </c:xVal>
          <c:yVal>
            <c:numRef>
              <c:f>'BK # 101 - BEHI'!$E$36:$E$50</c:f>
              <c:numCache>
                <c:formatCode>#,##0.00_);[Red]\(#,##0.00\)</c:formatCode>
                <c:ptCount val="15"/>
              </c:numCache>
            </c:numRef>
          </c:yVal>
          <c:smooth val="0"/>
          <c:extLst>
            <c:ext xmlns:c16="http://schemas.microsoft.com/office/drawing/2014/chart" uri="{C3380CC4-5D6E-409C-BE32-E72D297353CC}">
              <c16:uniqueId val="{00000000-2A97-4686-94F4-D31DF3B082B2}"/>
            </c:ext>
          </c:extLst>
        </c:ser>
        <c:ser>
          <c:idx val="0"/>
          <c:order val="1"/>
          <c:tx>
            <c:v>Bankfull</c:v>
          </c:tx>
          <c:spPr>
            <a:ln w="25400">
              <a:solidFill>
                <a:srgbClr val="FF0000"/>
              </a:solidFill>
              <a:prstDash val="sysDash"/>
            </a:ln>
          </c:spPr>
          <c:marker>
            <c:symbol val="none"/>
          </c:marker>
          <c:xVal>
            <c:numRef>
              <c:f>'BK # 101 - BEHI'!$A$54:$A$55</c:f>
              <c:numCache>
                <c:formatCode>#,##0.00_);[Red]\(#,##0.00\)</c:formatCode>
                <c:ptCount val="2"/>
              </c:numCache>
            </c:numRef>
          </c:xVal>
          <c:yVal>
            <c:numRef>
              <c:f>'BK # 101 - BEHI'!$E$54:$E$55</c:f>
              <c:numCache>
                <c:formatCode>#,##0.00_);[Red]\(#,##0.00\)</c:formatCode>
                <c:ptCount val="2"/>
              </c:numCache>
            </c:numRef>
          </c:yVal>
          <c:smooth val="0"/>
          <c:extLst>
            <c:ext xmlns:c16="http://schemas.microsoft.com/office/drawing/2014/chart" uri="{C3380CC4-5D6E-409C-BE32-E72D297353CC}">
              <c16:uniqueId val="{00000001-2A97-4686-94F4-D31DF3B082B2}"/>
            </c:ext>
          </c:extLst>
        </c:ser>
        <c:dLbls>
          <c:showLegendKey val="0"/>
          <c:showVal val="0"/>
          <c:showCatName val="0"/>
          <c:showSerName val="0"/>
          <c:showPercent val="0"/>
          <c:showBubbleSize val="0"/>
        </c:dLbls>
        <c:axId val="402878464"/>
        <c:axId val="402880000"/>
      </c:scatterChart>
      <c:valAx>
        <c:axId val="4028784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880000"/>
        <c:crossesAt val="-1.5"/>
        <c:crossBetween val="midCat"/>
      </c:valAx>
      <c:valAx>
        <c:axId val="4028800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8784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3E2-4ECF-AA0A-C119E77CE89B}"/>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3E2-4ECF-AA0A-C119E77CE89B}"/>
            </c:ext>
          </c:extLst>
        </c:ser>
        <c:dLbls>
          <c:showLegendKey val="0"/>
          <c:showVal val="0"/>
          <c:showCatName val="0"/>
          <c:showSerName val="0"/>
          <c:showPercent val="0"/>
          <c:showBubbleSize val="0"/>
        </c:dLbls>
        <c:axId val="402901248"/>
        <c:axId val="403820544"/>
      </c:scatterChart>
      <c:valAx>
        <c:axId val="4029012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820544"/>
        <c:crossesAt val="-1.5"/>
        <c:crossBetween val="midCat"/>
      </c:valAx>
      <c:valAx>
        <c:axId val="4038205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29012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102 - BEHI'!$A$36:$A$50</c:f>
              <c:numCache>
                <c:formatCode>#,##0.00_);[Red]\(#,##0.00\)</c:formatCode>
                <c:ptCount val="15"/>
              </c:numCache>
            </c:numRef>
          </c:xVal>
          <c:yVal>
            <c:numRef>
              <c:f>'BK # 102 - BEHI'!$E$36:$E$50</c:f>
              <c:numCache>
                <c:formatCode>#,##0.00_);[Red]\(#,##0.00\)</c:formatCode>
                <c:ptCount val="15"/>
              </c:numCache>
            </c:numRef>
          </c:yVal>
          <c:smooth val="0"/>
          <c:extLst>
            <c:ext xmlns:c16="http://schemas.microsoft.com/office/drawing/2014/chart" uri="{C3380CC4-5D6E-409C-BE32-E72D297353CC}">
              <c16:uniqueId val="{00000000-FBEA-4AEE-B328-8C02F0C2FFCB}"/>
            </c:ext>
          </c:extLst>
        </c:ser>
        <c:ser>
          <c:idx val="0"/>
          <c:order val="1"/>
          <c:tx>
            <c:v>Bankfull</c:v>
          </c:tx>
          <c:spPr>
            <a:ln w="25400">
              <a:solidFill>
                <a:srgbClr val="FF0000"/>
              </a:solidFill>
              <a:prstDash val="sysDash"/>
            </a:ln>
          </c:spPr>
          <c:marker>
            <c:symbol val="none"/>
          </c:marker>
          <c:xVal>
            <c:numRef>
              <c:f>'BK # 102 - BEHI'!$A$54:$A$55</c:f>
              <c:numCache>
                <c:formatCode>#,##0.00_);[Red]\(#,##0.00\)</c:formatCode>
                <c:ptCount val="2"/>
              </c:numCache>
            </c:numRef>
          </c:xVal>
          <c:yVal>
            <c:numRef>
              <c:f>'BK # 102 - BEHI'!$E$54:$E$55</c:f>
              <c:numCache>
                <c:formatCode>#,##0.00_);[Red]\(#,##0.00\)</c:formatCode>
                <c:ptCount val="2"/>
              </c:numCache>
            </c:numRef>
          </c:yVal>
          <c:smooth val="0"/>
          <c:extLst>
            <c:ext xmlns:c16="http://schemas.microsoft.com/office/drawing/2014/chart" uri="{C3380CC4-5D6E-409C-BE32-E72D297353CC}">
              <c16:uniqueId val="{00000001-FBEA-4AEE-B328-8C02F0C2FFCB}"/>
            </c:ext>
          </c:extLst>
        </c:ser>
        <c:dLbls>
          <c:showLegendKey val="0"/>
          <c:showVal val="0"/>
          <c:showCatName val="0"/>
          <c:showSerName val="0"/>
          <c:showPercent val="0"/>
          <c:showBubbleSize val="0"/>
        </c:dLbls>
        <c:axId val="403606912"/>
        <c:axId val="403649664"/>
      </c:scatterChart>
      <c:valAx>
        <c:axId val="4036069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649664"/>
        <c:crossesAt val="-1.5"/>
        <c:crossBetween val="midCat"/>
      </c:valAx>
      <c:valAx>
        <c:axId val="4036496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6069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5D4-4E99-AEC2-036C45FB880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5D4-4E99-AEC2-036C45FB8804}"/>
            </c:ext>
          </c:extLst>
        </c:ser>
        <c:dLbls>
          <c:showLegendKey val="0"/>
          <c:showVal val="0"/>
          <c:showCatName val="0"/>
          <c:showSerName val="0"/>
          <c:showPercent val="0"/>
          <c:showBubbleSize val="0"/>
        </c:dLbls>
        <c:axId val="403695488"/>
        <c:axId val="403697024"/>
      </c:scatterChart>
      <c:valAx>
        <c:axId val="4036954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697024"/>
        <c:crossesAt val="-1.5"/>
        <c:crossBetween val="midCat"/>
      </c:valAx>
      <c:valAx>
        <c:axId val="4036970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36954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103 - BEHI'!$A$36:$A$50</c:f>
              <c:numCache>
                <c:formatCode>#,##0.00_);[Red]\(#,##0.00\)</c:formatCode>
                <c:ptCount val="15"/>
              </c:numCache>
            </c:numRef>
          </c:xVal>
          <c:yVal>
            <c:numRef>
              <c:f>'BK # 103 - BEHI'!$E$36:$E$50</c:f>
              <c:numCache>
                <c:formatCode>#,##0.00_);[Red]\(#,##0.00\)</c:formatCode>
                <c:ptCount val="15"/>
              </c:numCache>
            </c:numRef>
          </c:yVal>
          <c:smooth val="0"/>
          <c:extLst>
            <c:ext xmlns:c16="http://schemas.microsoft.com/office/drawing/2014/chart" uri="{C3380CC4-5D6E-409C-BE32-E72D297353CC}">
              <c16:uniqueId val="{00000000-7788-4ABC-9BA1-B11ACD78AD59}"/>
            </c:ext>
          </c:extLst>
        </c:ser>
        <c:ser>
          <c:idx val="0"/>
          <c:order val="1"/>
          <c:tx>
            <c:v>Bankfull</c:v>
          </c:tx>
          <c:spPr>
            <a:ln w="25400">
              <a:solidFill>
                <a:srgbClr val="FF0000"/>
              </a:solidFill>
              <a:prstDash val="sysDash"/>
            </a:ln>
          </c:spPr>
          <c:marker>
            <c:symbol val="none"/>
          </c:marker>
          <c:xVal>
            <c:numRef>
              <c:f>'BK # 103 - BEHI'!$A$54:$A$55</c:f>
              <c:numCache>
                <c:formatCode>#,##0.00_);[Red]\(#,##0.00\)</c:formatCode>
                <c:ptCount val="2"/>
              </c:numCache>
            </c:numRef>
          </c:xVal>
          <c:yVal>
            <c:numRef>
              <c:f>'BK # 103 - BEHI'!$E$54:$E$55</c:f>
              <c:numCache>
                <c:formatCode>#,##0.00_);[Red]\(#,##0.00\)</c:formatCode>
                <c:ptCount val="2"/>
              </c:numCache>
            </c:numRef>
          </c:yVal>
          <c:smooth val="0"/>
          <c:extLst>
            <c:ext xmlns:c16="http://schemas.microsoft.com/office/drawing/2014/chart" uri="{C3380CC4-5D6E-409C-BE32-E72D297353CC}">
              <c16:uniqueId val="{00000001-7788-4ABC-9BA1-B11ACD78AD59}"/>
            </c:ext>
          </c:extLst>
        </c:ser>
        <c:dLbls>
          <c:showLegendKey val="0"/>
          <c:showVal val="0"/>
          <c:showCatName val="0"/>
          <c:showSerName val="0"/>
          <c:showPercent val="0"/>
          <c:showBubbleSize val="0"/>
        </c:dLbls>
        <c:axId val="404229120"/>
        <c:axId val="404235008"/>
      </c:scatterChart>
      <c:valAx>
        <c:axId val="4042291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235008"/>
        <c:crossesAt val="-1.5"/>
        <c:crossBetween val="midCat"/>
      </c:valAx>
      <c:valAx>
        <c:axId val="4042350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2291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E94-4C9F-A45A-784369BBFCD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E94-4C9F-A45A-784369BBFCD9}"/>
            </c:ext>
          </c:extLst>
        </c:ser>
        <c:dLbls>
          <c:showLegendKey val="0"/>
          <c:showVal val="0"/>
          <c:showCatName val="0"/>
          <c:showSerName val="0"/>
          <c:showPercent val="0"/>
          <c:showBubbleSize val="0"/>
        </c:dLbls>
        <c:axId val="404264448"/>
        <c:axId val="404265984"/>
      </c:scatterChart>
      <c:valAx>
        <c:axId val="4042644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265984"/>
        <c:crossesAt val="-1.5"/>
        <c:crossBetween val="midCat"/>
      </c:valAx>
      <c:valAx>
        <c:axId val="4042659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2644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104 - BEHI'!$A$36:$A$50</c:f>
              <c:numCache>
                <c:formatCode>#,##0.00_);[Red]\(#,##0.00\)</c:formatCode>
                <c:ptCount val="15"/>
              </c:numCache>
            </c:numRef>
          </c:xVal>
          <c:yVal>
            <c:numRef>
              <c:f>'BK # 104 - BEHI'!$E$36:$E$50</c:f>
              <c:numCache>
                <c:formatCode>#,##0.00_);[Red]\(#,##0.00\)</c:formatCode>
                <c:ptCount val="15"/>
              </c:numCache>
            </c:numRef>
          </c:yVal>
          <c:smooth val="0"/>
          <c:extLst>
            <c:ext xmlns:c16="http://schemas.microsoft.com/office/drawing/2014/chart" uri="{C3380CC4-5D6E-409C-BE32-E72D297353CC}">
              <c16:uniqueId val="{00000000-A7C1-40AE-8ADF-66D4FD4953CD}"/>
            </c:ext>
          </c:extLst>
        </c:ser>
        <c:ser>
          <c:idx val="0"/>
          <c:order val="1"/>
          <c:tx>
            <c:v>Bankfull</c:v>
          </c:tx>
          <c:spPr>
            <a:ln w="25400">
              <a:solidFill>
                <a:srgbClr val="FF0000"/>
              </a:solidFill>
              <a:prstDash val="sysDash"/>
            </a:ln>
          </c:spPr>
          <c:marker>
            <c:symbol val="none"/>
          </c:marker>
          <c:xVal>
            <c:numRef>
              <c:f>'BK # 104 - BEHI'!$A$54:$A$55</c:f>
              <c:numCache>
                <c:formatCode>#,##0.00_);[Red]\(#,##0.00\)</c:formatCode>
                <c:ptCount val="2"/>
              </c:numCache>
            </c:numRef>
          </c:xVal>
          <c:yVal>
            <c:numRef>
              <c:f>'BK # 104 - BEHI'!$E$54:$E$55</c:f>
              <c:numCache>
                <c:formatCode>#,##0.00_);[Red]\(#,##0.00\)</c:formatCode>
                <c:ptCount val="2"/>
              </c:numCache>
            </c:numRef>
          </c:yVal>
          <c:smooth val="0"/>
          <c:extLst>
            <c:ext xmlns:c16="http://schemas.microsoft.com/office/drawing/2014/chart" uri="{C3380CC4-5D6E-409C-BE32-E72D297353CC}">
              <c16:uniqueId val="{00000001-A7C1-40AE-8ADF-66D4FD4953CD}"/>
            </c:ext>
          </c:extLst>
        </c:ser>
        <c:dLbls>
          <c:showLegendKey val="0"/>
          <c:showVal val="0"/>
          <c:showCatName val="0"/>
          <c:showSerName val="0"/>
          <c:showPercent val="0"/>
          <c:showBubbleSize val="0"/>
        </c:dLbls>
        <c:axId val="404638336"/>
        <c:axId val="404648320"/>
      </c:scatterChart>
      <c:valAx>
        <c:axId val="4046383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648320"/>
        <c:crossesAt val="-1.5"/>
        <c:crossBetween val="midCat"/>
      </c:valAx>
      <c:valAx>
        <c:axId val="40464832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6383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928D-4F31-822F-B187D4BBF96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928D-4F31-822F-B187D4BBF964}"/>
            </c:ext>
          </c:extLst>
        </c:ser>
        <c:dLbls>
          <c:showLegendKey val="0"/>
          <c:showVal val="0"/>
          <c:showCatName val="0"/>
          <c:showSerName val="0"/>
          <c:showPercent val="0"/>
          <c:showBubbleSize val="0"/>
        </c:dLbls>
        <c:axId val="404755584"/>
        <c:axId val="404757120"/>
      </c:scatterChart>
      <c:valAx>
        <c:axId val="4047555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757120"/>
        <c:crossesAt val="-1.5"/>
        <c:crossBetween val="midCat"/>
      </c:valAx>
      <c:valAx>
        <c:axId val="40475712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7555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105 - BEHI'!$A$36:$A$50</c:f>
              <c:numCache>
                <c:formatCode>#,##0.00_);[Red]\(#,##0.00\)</c:formatCode>
                <c:ptCount val="15"/>
              </c:numCache>
            </c:numRef>
          </c:xVal>
          <c:yVal>
            <c:numRef>
              <c:f>'BK # 105 - BEHI'!$E$36:$E$50</c:f>
              <c:numCache>
                <c:formatCode>#,##0.00_);[Red]\(#,##0.00\)</c:formatCode>
                <c:ptCount val="15"/>
              </c:numCache>
            </c:numRef>
          </c:yVal>
          <c:smooth val="0"/>
          <c:extLst>
            <c:ext xmlns:c16="http://schemas.microsoft.com/office/drawing/2014/chart" uri="{C3380CC4-5D6E-409C-BE32-E72D297353CC}">
              <c16:uniqueId val="{00000000-43FC-40E4-8C0E-72E85A26C05F}"/>
            </c:ext>
          </c:extLst>
        </c:ser>
        <c:ser>
          <c:idx val="0"/>
          <c:order val="1"/>
          <c:tx>
            <c:v>Bankfull</c:v>
          </c:tx>
          <c:spPr>
            <a:ln w="25400">
              <a:solidFill>
                <a:srgbClr val="FF0000"/>
              </a:solidFill>
              <a:prstDash val="sysDash"/>
            </a:ln>
          </c:spPr>
          <c:marker>
            <c:symbol val="none"/>
          </c:marker>
          <c:xVal>
            <c:numRef>
              <c:f>'BK # 105 - BEHI'!$A$54:$A$55</c:f>
              <c:numCache>
                <c:formatCode>#,##0.00_);[Red]\(#,##0.00\)</c:formatCode>
                <c:ptCount val="2"/>
              </c:numCache>
            </c:numRef>
          </c:xVal>
          <c:yVal>
            <c:numRef>
              <c:f>'BK # 105 - BEHI'!$E$54:$E$55</c:f>
              <c:numCache>
                <c:formatCode>#,##0.00_);[Red]\(#,##0.00\)</c:formatCode>
                <c:ptCount val="2"/>
              </c:numCache>
            </c:numRef>
          </c:yVal>
          <c:smooth val="0"/>
          <c:extLst>
            <c:ext xmlns:c16="http://schemas.microsoft.com/office/drawing/2014/chart" uri="{C3380CC4-5D6E-409C-BE32-E72D297353CC}">
              <c16:uniqueId val="{00000001-43FC-40E4-8C0E-72E85A26C05F}"/>
            </c:ext>
          </c:extLst>
        </c:ser>
        <c:dLbls>
          <c:showLegendKey val="0"/>
          <c:showVal val="0"/>
          <c:showCatName val="0"/>
          <c:showSerName val="0"/>
          <c:showPercent val="0"/>
          <c:showBubbleSize val="0"/>
        </c:dLbls>
        <c:axId val="405887232"/>
        <c:axId val="405901312"/>
      </c:scatterChart>
      <c:valAx>
        <c:axId val="4058872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901312"/>
        <c:crossesAt val="-1.5"/>
        <c:crossBetween val="midCat"/>
      </c:valAx>
      <c:valAx>
        <c:axId val="4059013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8872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0BA-47D7-A568-40988519E49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0BA-47D7-A568-40988519E496}"/>
            </c:ext>
          </c:extLst>
        </c:ser>
        <c:dLbls>
          <c:showLegendKey val="0"/>
          <c:showVal val="0"/>
          <c:showCatName val="0"/>
          <c:showSerName val="0"/>
          <c:showPercent val="0"/>
          <c:showBubbleSize val="0"/>
        </c:dLbls>
        <c:axId val="405922560"/>
        <c:axId val="405924096"/>
      </c:scatterChart>
      <c:valAx>
        <c:axId val="4059225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924096"/>
        <c:crossesAt val="-1.5"/>
        <c:crossBetween val="midCat"/>
      </c:valAx>
      <c:valAx>
        <c:axId val="4059240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9225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008-4444-A6F8-B87F1957643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008-4444-A6F8-B87F19576431}"/>
            </c:ext>
          </c:extLst>
        </c:ser>
        <c:dLbls>
          <c:showLegendKey val="0"/>
          <c:showVal val="0"/>
          <c:showCatName val="0"/>
          <c:showSerName val="0"/>
          <c:showPercent val="0"/>
          <c:showBubbleSize val="0"/>
        </c:dLbls>
        <c:axId val="351201536"/>
        <c:axId val="351219712"/>
      </c:scatterChart>
      <c:valAx>
        <c:axId val="3512015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219712"/>
        <c:crossesAt val="-1.5"/>
        <c:crossBetween val="midCat"/>
      </c:valAx>
      <c:valAx>
        <c:axId val="3512197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2015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106 - BEHI'!$A$36:$A$50</c:f>
              <c:numCache>
                <c:formatCode>#,##0.00_);[Red]\(#,##0.00\)</c:formatCode>
                <c:ptCount val="15"/>
              </c:numCache>
            </c:numRef>
          </c:xVal>
          <c:yVal>
            <c:numRef>
              <c:f>'BK # 106 - BEHI'!$E$36:$E$50</c:f>
              <c:numCache>
                <c:formatCode>#,##0.00_);[Red]\(#,##0.00\)</c:formatCode>
                <c:ptCount val="15"/>
              </c:numCache>
            </c:numRef>
          </c:yVal>
          <c:smooth val="0"/>
          <c:extLst>
            <c:ext xmlns:c16="http://schemas.microsoft.com/office/drawing/2014/chart" uri="{C3380CC4-5D6E-409C-BE32-E72D297353CC}">
              <c16:uniqueId val="{00000000-42E7-4ADD-AB23-C5A099A14C4D}"/>
            </c:ext>
          </c:extLst>
        </c:ser>
        <c:ser>
          <c:idx val="0"/>
          <c:order val="1"/>
          <c:tx>
            <c:v>Bankfull</c:v>
          </c:tx>
          <c:spPr>
            <a:ln w="25400">
              <a:solidFill>
                <a:srgbClr val="FF0000"/>
              </a:solidFill>
              <a:prstDash val="sysDash"/>
            </a:ln>
          </c:spPr>
          <c:marker>
            <c:symbol val="none"/>
          </c:marker>
          <c:xVal>
            <c:numRef>
              <c:f>'BK # 106 - BEHI'!$A$54:$A$55</c:f>
              <c:numCache>
                <c:formatCode>#,##0.00_);[Red]\(#,##0.00\)</c:formatCode>
                <c:ptCount val="2"/>
              </c:numCache>
            </c:numRef>
          </c:xVal>
          <c:yVal>
            <c:numRef>
              <c:f>'BK # 106 - BEHI'!$E$54:$E$55</c:f>
              <c:numCache>
                <c:formatCode>#,##0.00_);[Red]\(#,##0.00\)</c:formatCode>
                <c:ptCount val="2"/>
              </c:numCache>
            </c:numRef>
          </c:yVal>
          <c:smooth val="0"/>
          <c:extLst>
            <c:ext xmlns:c16="http://schemas.microsoft.com/office/drawing/2014/chart" uri="{C3380CC4-5D6E-409C-BE32-E72D297353CC}">
              <c16:uniqueId val="{00000001-42E7-4ADD-AB23-C5A099A14C4D}"/>
            </c:ext>
          </c:extLst>
        </c:ser>
        <c:dLbls>
          <c:showLegendKey val="0"/>
          <c:showVal val="0"/>
          <c:showCatName val="0"/>
          <c:showSerName val="0"/>
          <c:showPercent val="0"/>
          <c:showBubbleSize val="0"/>
        </c:dLbls>
        <c:axId val="405596032"/>
        <c:axId val="405597568"/>
      </c:scatterChart>
      <c:valAx>
        <c:axId val="4055960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597568"/>
        <c:crossesAt val="-1.5"/>
        <c:crossBetween val="midCat"/>
      </c:valAx>
      <c:valAx>
        <c:axId val="40559756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5960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196-4A4A-A87F-551CBCF42DB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196-4A4A-A87F-551CBCF42DB6}"/>
            </c:ext>
          </c:extLst>
        </c:ser>
        <c:dLbls>
          <c:showLegendKey val="0"/>
          <c:showVal val="0"/>
          <c:showCatName val="0"/>
          <c:showSerName val="0"/>
          <c:showPercent val="0"/>
          <c:showBubbleSize val="0"/>
        </c:dLbls>
        <c:axId val="405627264"/>
        <c:axId val="405628800"/>
      </c:scatterChart>
      <c:valAx>
        <c:axId val="4056272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628800"/>
        <c:crossesAt val="-1.5"/>
        <c:crossBetween val="midCat"/>
      </c:valAx>
      <c:valAx>
        <c:axId val="4056288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6272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107 - BEHI'!$A$36:$A$50</c:f>
              <c:numCache>
                <c:formatCode>#,##0.00_);[Red]\(#,##0.00\)</c:formatCode>
                <c:ptCount val="15"/>
              </c:numCache>
            </c:numRef>
          </c:xVal>
          <c:yVal>
            <c:numRef>
              <c:f>'BK # 107 - BEHI'!$E$36:$E$50</c:f>
              <c:numCache>
                <c:formatCode>#,##0.00_);[Red]\(#,##0.00\)</c:formatCode>
                <c:ptCount val="15"/>
              </c:numCache>
            </c:numRef>
          </c:yVal>
          <c:smooth val="0"/>
          <c:extLst>
            <c:ext xmlns:c16="http://schemas.microsoft.com/office/drawing/2014/chart" uri="{C3380CC4-5D6E-409C-BE32-E72D297353CC}">
              <c16:uniqueId val="{00000000-CBB1-475A-A190-282EA341E03C}"/>
            </c:ext>
          </c:extLst>
        </c:ser>
        <c:ser>
          <c:idx val="0"/>
          <c:order val="1"/>
          <c:tx>
            <c:v>Bankfull</c:v>
          </c:tx>
          <c:spPr>
            <a:ln w="25400">
              <a:solidFill>
                <a:srgbClr val="FF0000"/>
              </a:solidFill>
              <a:prstDash val="sysDash"/>
            </a:ln>
          </c:spPr>
          <c:marker>
            <c:symbol val="none"/>
          </c:marker>
          <c:xVal>
            <c:numRef>
              <c:f>'BK # 107 - BEHI'!$A$54:$A$55</c:f>
              <c:numCache>
                <c:formatCode>#,##0.00_);[Red]\(#,##0.00\)</c:formatCode>
                <c:ptCount val="2"/>
              </c:numCache>
            </c:numRef>
          </c:xVal>
          <c:yVal>
            <c:numRef>
              <c:f>'BK # 107 - BEHI'!$E$54:$E$55</c:f>
              <c:numCache>
                <c:formatCode>#,##0.00_);[Red]\(#,##0.00\)</c:formatCode>
                <c:ptCount val="2"/>
              </c:numCache>
            </c:numRef>
          </c:yVal>
          <c:smooth val="0"/>
          <c:extLst>
            <c:ext xmlns:c16="http://schemas.microsoft.com/office/drawing/2014/chart" uri="{C3380CC4-5D6E-409C-BE32-E72D297353CC}">
              <c16:uniqueId val="{00000001-CBB1-475A-A190-282EA341E03C}"/>
            </c:ext>
          </c:extLst>
        </c:ser>
        <c:dLbls>
          <c:showLegendKey val="0"/>
          <c:showVal val="0"/>
          <c:showCatName val="0"/>
          <c:showSerName val="0"/>
          <c:showPercent val="0"/>
          <c:showBubbleSize val="0"/>
        </c:dLbls>
        <c:axId val="404739584"/>
        <c:axId val="404741120"/>
      </c:scatterChart>
      <c:valAx>
        <c:axId val="4047395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741120"/>
        <c:crossesAt val="-1.5"/>
        <c:crossBetween val="midCat"/>
      </c:valAx>
      <c:valAx>
        <c:axId val="40474112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47395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569-454F-A401-CE2550CD2BE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569-454F-A401-CE2550CD2BEA}"/>
            </c:ext>
          </c:extLst>
        </c:ser>
        <c:dLbls>
          <c:showLegendKey val="0"/>
          <c:showVal val="0"/>
          <c:showCatName val="0"/>
          <c:showSerName val="0"/>
          <c:showPercent val="0"/>
          <c:showBubbleSize val="0"/>
        </c:dLbls>
        <c:axId val="405934080"/>
        <c:axId val="405935616"/>
      </c:scatterChart>
      <c:valAx>
        <c:axId val="40593408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935616"/>
        <c:crossesAt val="-1.5"/>
        <c:crossBetween val="midCat"/>
      </c:valAx>
      <c:valAx>
        <c:axId val="4059356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593408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108 - BEHI'!$A$36:$A$50</c:f>
              <c:numCache>
                <c:formatCode>#,##0.00_);[Red]\(#,##0.00\)</c:formatCode>
                <c:ptCount val="15"/>
              </c:numCache>
            </c:numRef>
          </c:xVal>
          <c:yVal>
            <c:numRef>
              <c:f>'BK # 108 - BEHI'!$E$36:$E$50</c:f>
              <c:numCache>
                <c:formatCode>#,##0.00_);[Red]\(#,##0.00\)</c:formatCode>
                <c:ptCount val="15"/>
              </c:numCache>
            </c:numRef>
          </c:yVal>
          <c:smooth val="0"/>
          <c:extLst>
            <c:ext xmlns:c16="http://schemas.microsoft.com/office/drawing/2014/chart" uri="{C3380CC4-5D6E-409C-BE32-E72D297353CC}">
              <c16:uniqueId val="{00000000-4EEF-4B2E-9A09-697C4D5E4240}"/>
            </c:ext>
          </c:extLst>
        </c:ser>
        <c:ser>
          <c:idx val="0"/>
          <c:order val="1"/>
          <c:tx>
            <c:v>Bankfull</c:v>
          </c:tx>
          <c:spPr>
            <a:ln w="25400">
              <a:solidFill>
                <a:srgbClr val="FF0000"/>
              </a:solidFill>
              <a:prstDash val="sysDash"/>
            </a:ln>
          </c:spPr>
          <c:marker>
            <c:symbol val="none"/>
          </c:marker>
          <c:xVal>
            <c:numRef>
              <c:f>'BK # 108 - BEHI'!$A$54:$A$55</c:f>
              <c:numCache>
                <c:formatCode>#,##0.00_);[Red]\(#,##0.00\)</c:formatCode>
                <c:ptCount val="2"/>
              </c:numCache>
            </c:numRef>
          </c:xVal>
          <c:yVal>
            <c:numRef>
              <c:f>'BK # 108 - BEHI'!$E$54:$E$55</c:f>
              <c:numCache>
                <c:formatCode>#,##0.00_);[Red]\(#,##0.00\)</c:formatCode>
                <c:ptCount val="2"/>
              </c:numCache>
            </c:numRef>
          </c:yVal>
          <c:smooth val="0"/>
          <c:extLst>
            <c:ext xmlns:c16="http://schemas.microsoft.com/office/drawing/2014/chart" uri="{C3380CC4-5D6E-409C-BE32-E72D297353CC}">
              <c16:uniqueId val="{00000001-4EEF-4B2E-9A09-697C4D5E4240}"/>
            </c:ext>
          </c:extLst>
        </c:ser>
        <c:dLbls>
          <c:showLegendKey val="0"/>
          <c:showVal val="0"/>
          <c:showCatName val="0"/>
          <c:showSerName val="0"/>
          <c:showPercent val="0"/>
          <c:showBubbleSize val="0"/>
        </c:dLbls>
        <c:axId val="406062208"/>
        <c:axId val="406063744"/>
      </c:scatterChart>
      <c:valAx>
        <c:axId val="4060622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063744"/>
        <c:crossesAt val="-1.5"/>
        <c:crossBetween val="midCat"/>
      </c:valAx>
      <c:valAx>
        <c:axId val="4060637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0622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D0C-4EC2-A431-E809CCC9645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D0C-4EC2-A431-E809CCC96450}"/>
            </c:ext>
          </c:extLst>
        </c:ser>
        <c:dLbls>
          <c:showLegendKey val="0"/>
          <c:showVal val="0"/>
          <c:showCatName val="0"/>
          <c:showSerName val="0"/>
          <c:showPercent val="0"/>
          <c:showBubbleSize val="0"/>
        </c:dLbls>
        <c:axId val="406109568"/>
        <c:axId val="406119552"/>
      </c:scatterChart>
      <c:valAx>
        <c:axId val="40610956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119552"/>
        <c:crossesAt val="-1.5"/>
        <c:crossBetween val="midCat"/>
      </c:valAx>
      <c:valAx>
        <c:axId val="4061195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10956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109 - BEHI'!$A$36:$A$50</c:f>
              <c:numCache>
                <c:formatCode>#,##0.00_);[Red]\(#,##0.00\)</c:formatCode>
                <c:ptCount val="15"/>
              </c:numCache>
            </c:numRef>
          </c:xVal>
          <c:yVal>
            <c:numRef>
              <c:f>'BK # 109 - BEHI'!$E$36:$E$50</c:f>
              <c:numCache>
                <c:formatCode>#,##0.00_);[Red]\(#,##0.00\)</c:formatCode>
                <c:ptCount val="15"/>
              </c:numCache>
            </c:numRef>
          </c:yVal>
          <c:smooth val="0"/>
          <c:extLst>
            <c:ext xmlns:c16="http://schemas.microsoft.com/office/drawing/2014/chart" uri="{C3380CC4-5D6E-409C-BE32-E72D297353CC}">
              <c16:uniqueId val="{00000000-5E40-43BD-8780-D9C21B5F713A}"/>
            </c:ext>
          </c:extLst>
        </c:ser>
        <c:ser>
          <c:idx val="0"/>
          <c:order val="1"/>
          <c:tx>
            <c:v>Bankfull</c:v>
          </c:tx>
          <c:spPr>
            <a:ln w="25400">
              <a:solidFill>
                <a:srgbClr val="FF0000"/>
              </a:solidFill>
              <a:prstDash val="sysDash"/>
            </a:ln>
          </c:spPr>
          <c:marker>
            <c:symbol val="none"/>
          </c:marker>
          <c:xVal>
            <c:numRef>
              <c:f>'BK # 109 - BEHI'!$A$54:$A$55</c:f>
              <c:numCache>
                <c:formatCode>#,##0.00_);[Red]\(#,##0.00\)</c:formatCode>
                <c:ptCount val="2"/>
              </c:numCache>
            </c:numRef>
          </c:xVal>
          <c:yVal>
            <c:numRef>
              <c:f>'BK # 109 - BEHI'!$E$54:$E$55</c:f>
              <c:numCache>
                <c:formatCode>#,##0.00_);[Red]\(#,##0.00\)</c:formatCode>
                <c:ptCount val="2"/>
              </c:numCache>
            </c:numRef>
          </c:yVal>
          <c:smooth val="0"/>
          <c:extLst>
            <c:ext xmlns:c16="http://schemas.microsoft.com/office/drawing/2014/chart" uri="{C3380CC4-5D6E-409C-BE32-E72D297353CC}">
              <c16:uniqueId val="{00000001-5E40-43BD-8780-D9C21B5F713A}"/>
            </c:ext>
          </c:extLst>
        </c:ser>
        <c:dLbls>
          <c:showLegendKey val="0"/>
          <c:showVal val="0"/>
          <c:showCatName val="0"/>
          <c:showSerName val="0"/>
          <c:showPercent val="0"/>
          <c:showBubbleSize val="0"/>
        </c:dLbls>
        <c:axId val="406864640"/>
        <c:axId val="406866176"/>
      </c:scatterChart>
      <c:valAx>
        <c:axId val="4068646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866176"/>
        <c:crossesAt val="-1.5"/>
        <c:crossBetween val="midCat"/>
      </c:valAx>
      <c:valAx>
        <c:axId val="4068661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8646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173-48BD-BB31-868E99594DF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173-48BD-BB31-868E99594DF0}"/>
            </c:ext>
          </c:extLst>
        </c:ser>
        <c:dLbls>
          <c:showLegendKey val="0"/>
          <c:showVal val="0"/>
          <c:showCatName val="0"/>
          <c:showSerName val="0"/>
          <c:showPercent val="0"/>
          <c:showBubbleSize val="0"/>
        </c:dLbls>
        <c:axId val="406879232"/>
        <c:axId val="406897408"/>
      </c:scatterChart>
      <c:valAx>
        <c:axId val="4068792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897408"/>
        <c:crossesAt val="-1.5"/>
        <c:crossBetween val="midCat"/>
      </c:valAx>
      <c:valAx>
        <c:axId val="4068974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68792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110 - BEHI'!$A$36:$A$50</c:f>
              <c:numCache>
                <c:formatCode>#,##0.00_);[Red]\(#,##0.00\)</c:formatCode>
                <c:ptCount val="15"/>
              </c:numCache>
            </c:numRef>
          </c:xVal>
          <c:yVal>
            <c:numRef>
              <c:f>'BK # 110 - BEHI'!$E$36:$E$50</c:f>
              <c:numCache>
                <c:formatCode>#,##0.00_);[Red]\(#,##0.00\)</c:formatCode>
                <c:ptCount val="15"/>
              </c:numCache>
            </c:numRef>
          </c:yVal>
          <c:smooth val="0"/>
          <c:extLst>
            <c:ext xmlns:c16="http://schemas.microsoft.com/office/drawing/2014/chart" uri="{C3380CC4-5D6E-409C-BE32-E72D297353CC}">
              <c16:uniqueId val="{00000000-2AA3-446F-A554-453734842E54}"/>
            </c:ext>
          </c:extLst>
        </c:ser>
        <c:ser>
          <c:idx val="0"/>
          <c:order val="1"/>
          <c:tx>
            <c:v>Bankfull</c:v>
          </c:tx>
          <c:spPr>
            <a:ln w="25400">
              <a:solidFill>
                <a:srgbClr val="FF0000"/>
              </a:solidFill>
              <a:prstDash val="sysDash"/>
            </a:ln>
          </c:spPr>
          <c:marker>
            <c:symbol val="none"/>
          </c:marker>
          <c:xVal>
            <c:numRef>
              <c:f>'BK # 110 - BEHI'!$A$54:$A$55</c:f>
              <c:numCache>
                <c:formatCode>#,##0.00_);[Red]\(#,##0.00\)</c:formatCode>
                <c:ptCount val="2"/>
              </c:numCache>
            </c:numRef>
          </c:xVal>
          <c:yVal>
            <c:numRef>
              <c:f>'BK # 110 - BEHI'!$E$54:$E$55</c:f>
              <c:numCache>
                <c:formatCode>#,##0.00_);[Red]\(#,##0.00\)</c:formatCode>
                <c:ptCount val="2"/>
              </c:numCache>
            </c:numRef>
          </c:yVal>
          <c:smooth val="0"/>
          <c:extLst>
            <c:ext xmlns:c16="http://schemas.microsoft.com/office/drawing/2014/chart" uri="{C3380CC4-5D6E-409C-BE32-E72D297353CC}">
              <c16:uniqueId val="{00000001-2AA3-446F-A554-453734842E54}"/>
            </c:ext>
          </c:extLst>
        </c:ser>
        <c:dLbls>
          <c:showLegendKey val="0"/>
          <c:showVal val="0"/>
          <c:showCatName val="0"/>
          <c:showSerName val="0"/>
          <c:showPercent val="0"/>
          <c:showBubbleSize val="0"/>
        </c:dLbls>
        <c:axId val="407544576"/>
        <c:axId val="407545728"/>
      </c:scatterChart>
      <c:valAx>
        <c:axId val="4075445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545728"/>
        <c:crossesAt val="-1.5"/>
        <c:crossBetween val="midCat"/>
      </c:valAx>
      <c:valAx>
        <c:axId val="4075457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5445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EA3D-42FF-8FCB-0DBB71B519D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EA3D-42FF-8FCB-0DBB71B519D5}"/>
            </c:ext>
          </c:extLst>
        </c:ser>
        <c:dLbls>
          <c:showLegendKey val="0"/>
          <c:showVal val="0"/>
          <c:showCatName val="0"/>
          <c:showSerName val="0"/>
          <c:showPercent val="0"/>
          <c:showBubbleSize val="0"/>
        </c:dLbls>
        <c:axId val="407784064"/>
        <c:axId val="407785856"/>
      </c:scatterChart>
      <c:valAx>
        <c:axId val="4077840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785856"/>
        <c:crossesAt val="-1.5"/>
        <c:crossBetween val="midCat"/>
      </c:valAx>
      <c:valAx>
        <c:axId val="4077858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7840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12 - BEHI'!$A$36:$A$50</c:f>
              <c:numCache>
                <c:formatCode>#,##0.00_);[Red]\(#,##0.00\)</c:formatCode>
                <c:ptCount val="15"/>
              </c:numCache>
            </c:numRef>
          </c:xVal>
          <c:yVal>
            <c:numRef>
              <c:f>'BK # 12 - BEHI'!$E$36:$E$50</c:f>
              <c:numCache>
                <c:formatCode>#,##0.00_);[Red]\(#,##0.00\)</c:formatCode>
                <c:ptCount val="15"/>
              </c:numCache>
            </c:numRef>
          </c:yVal>
          <c:smooth val="0"/>
          <c:extLst>
            <c:ext xmlns:c16="http://schemas.microsoft.com/office/drawing/2014/chart" uri="{C3380CC4-5D6E-409C-BE32-E72D297353CC}">
              <c16:uniqueId val="{00000000-DCEF-45EA-8FFC-BC53E15684C1}"/>
            </c:ext>
          </c:extLst>
        </c:ser>
        <c:ser>
          <c:idx val="0"/>
          <c:order val="1"/>
          <c:tx>
            <c:v>Bankfull</c:v>
          </c:tx>
          <c:spPr>
            <a:ln w="25400">
              <a:solidFill>
                <a:srgbClr val="FF0000"/>
              </a:solidFill>
              <a:prstDash val="sysDash"/>
            </a:ln>
          </c:spPr>
          <c:marker>
            <c:symbol val="none"/>
          </c:marker>
          <c:xVal>
            <c:numRef>
              <c:f>'BK # 12 - BEHI'!$A$54:$A$55</c:f>
              <c:numCache>
                <c:formatCode>#,##0.00_);[Red]\(#,##0.00\)</c:formatCode>
                <c:ptCount val="2"/>
              </c:numCache>
            </c:numRef>
          </c:xVal>
          <c:yVal>
            <c:numRef>
              <c:f>'BK # 12 - BEHI'!$E$54:$E$55</c:f>
              <c:numCache>
                <c:formatCode>#,##0.00_);[Red]\(#,##0.00\)</c:formatCode>
                <c:ptCount val="2"/>
              </c:numCache>
            </c:numRef>
          </c:yVal>
          <c:smooth val="0"/>
          <c:extLst>
            <c:ext xmlns:c16="http://schemas.microsoft.com/office/drawing/2014/chart" uri="{C3380CC4-5D6E-409C-BE32-E72D297353CC}">
              <c16:uniqueId val="{00000001-DCEF-45EA-8FFC-BC53E15684C1}"/>
            </c:ext>
          </c:extLst>
        </c:ser>
        <c:dLbls>
          <c:showLegendKey val="0"/>
          <c:showVal val="0"/>
          <c:showCatName val="0"/>
          <c:showSerName val="0"/>
          <c:showPercent val="0"/>
          <c:showBubbleSize val="0"/>
        </c:dLbls>
        <c:axId val="351227264"/>
        <c:axId val="351110272"/>
      </c:scatterChart>
      <c:valAx>
        <c:axId val="3512272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110272"/>
        <c:crossesAt val="-1.5"/>
        <c:crossBetween val="midCat"/>
      </c:valAx>
      <c:valAx>
        <c:axId val="3511102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2272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111 - BEHI'!$A$36:$A$50</c:f>
              <c:numCache>
                <c:formatCode>#,##0.00_);[Red]\(#,##0.00\)</c:formatCode>
                <c:ptCount val="15"/>
              </c:numCache>
            </c:numRef>
          </c:xVal>
          <c:yVal>
            <c:numRef>
              <c:f>'BK # 111 - BEHI'!$E$36:$E$50</c:f>
              <c:numCache>
                <c:formatCode>#,##0.00_);[Red]\(#,##0.00\)</c:formatCode>
                <c:ptCount val="15"/>
              </c:numCache>
            </c:numRef>
          </c:yVal>
          <c:smooth val="0"/>
          <c:extLst>
            <c:ext xmlns:c16="http://schemas.microsoft.com/office/drawing/2014/chart" uri="{C3380CC4-5D6E-409C-BE32-E72D297353CC}">
              <c16:uniqueId val="{00000000-D1EE-4866-9B3D-55355F7EC8DE}"/>
            </c:ext>
          </c:extLst>
        </c:ser>
        <c:ser>
          <c:idx val="0"/>
          <c:order val="1"/>
          <c:tx>
            <c:v>Bankfull</c:v>
          </c:tx>
          <c:spPr>
            <a:ln w="25400">
              <a:solidFill>
                <a:srgbClr val="FF0000"/>
              </a:solidFill>
              <a:prstDash val="sysDash"/>
            </a:ln>
          </c:spPr>
          <c:marker>
            <c:symbol val="none"/>
          </c:marker>
          <c:xVal>
            <c:numRef>
              <c:f>'BK # 111 - BEHI'!$A$54:$A$55</c:f>
              <c:numCache>
                <c:formatCode>#,##0.00_);[Red]\(#,##0.00\)</c:formatCode>
                <c:ptCount val="2"/>
              </c:numCache>
            </c:numRef>
          </c:xVal>
          <c:yVal>
            <c:numRef>
              <c:f>'BK # 111 - BEHI'!$E$54:$E$55</c:f>
              <c:numCache>
                <c:formatCode>#,##0.00_);[Red]\(#,##0.00\)</c:formatCode>
                <c:ptCount val="2"/>
              </c:numCache>
            </c:numRef>
          </c:yVal>
          <c:smooth val="0"/>
          <c:extLst>
            <c:ext xmlns:c16="http://schemas.microsoft.com/office/drawing/2014/chart" uri="{C3380CC4-5D6E-409C-BE32-E72D297353CC}">
              <c16:uniqueId val="{00000001-D1EE-4866-9B3D-55355F7EC8DE}"/>
            </c:ext>
          </c:extLst>
        </c:ser>
        <c:dLbls>
          <c:showLegendKey val="0"/>
          <c:showVal val="0"/>
          <c:showCatName val="0"/>
          <c:showSerName val="0"/>
          <c:showPercent val="0"/>
          <c:showBubbleSize val="0"/>
        </c:dLbls>
        <c:axId val="407863296"/>
        <c:axId val="407864832"/>
      </c:scatterChart>
      <c:valAx>
        <c:axId val="4078632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864832"/>
        <c:crossesAt val="-1.5"/>
        <c:crossBetween val="midCat"/>
      </c:valAx>
      <c:valAx>
        <c:axId val="407864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8632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CC4-4AE8-81F4-C584DA9D9B1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CC4-4AE8-81F4-C584DA9D9B1A}"/>
            </c:ext>
          </c:extLst>
        </c:ser>
        <c:dLbls>
          <c:showLegendKey val="0"/>
          <c:showVal val="0"/>
          <c:showCatName val="0"/>
          <c:showSerName val="0"/>
          <c:showPercent val="0"/>
          <c:showBubbleSize val="0"/>
        </c:dLbls>
        <c:axId val="407890176"/>
        <c:axId val="407900160"/>
      </c:scatterChart>
      <c:valAx>
        <c:axId val="4078901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900160"/>
        <c:crossesAt val="-1.5"/>
        <c:crossBetween val="midCat"/>
      </c:valAx>
      <c:valAx>
        <c:axId val="4079001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8901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112 - BEHI'!$A$36:$A$50</c:f>
              <c:numCache>
                <c:formatCode>#,##0.00_);[Red]\(#,##0.00\)</c:formatCode>
                <c:ptCount val="15"/>
              </c:numCache>
            </c:numRef>
          </c:xVal>
          <c:yVal>
            <c:numRef>
              <c:f>'BK # 112 - BEHI'!$E$36:$E$50</c:f>
              <c:numCache>
                <c:formatCode>#,##0.00_);[Red]\(#,##0.00\)</c:formatCode>
                <c:ptCount val="15"/>
              </c:numCache>
            </c:numRef>
          </c:yVal>
          <c:smooth val="0"/>
          <c:extLst>
            <c:ext xmlns:c16="http://schemas.microsoft.com/office/drawing/2014/chart" uri="{C3380CC4-5D6E-409C-BE32-E72D297353CC}">
              <c16:uniqueId val="{00000000-6742-4808-9293-BBBD55E2A384}"/>
            </c:ext>
          </c:extLst>
        </c:ser>
        <c:ser>
          <c:idx val="0"/>
          <c:order val="1"/>
          <c:tx>
            <c:v>Bankfull</c:v>
          </c:tx>
          <c:spPr>
            <a:ln w="25400">
              <a:solidFill>
                <a:srgbClr val="FF0000"/>
              </a:solidFill>
              <a:prstDash val="sysDash"/>
            </a:ln>
          </c:spPr>
          <c:marker>
            <c:symbol val="none"/>
          </c:marker>
          <c:xVal>
            <c:numRef>
              <c:f>'BK # 112 - BEHI'!$A$54:$A$55</c:f>
              <c:numCache>
                <c:formatCode>#,##0.00_);[Red]\(#,##0.00\)</c:formatCode>
                <c:ptCount val="2"/>
              </c:numCache>
            </c:numRef>
          </c:xVal>
          <c:yVal>
            <c:numRef>
              <c:f>'BK # 112 - BEHI'!$E$54:$E$55</c:f>
              <c:numCache>
                <c:formatCode>#,##0.00_);[Red]\(#,##0.00\)</c:formatCode>
                <c:ptCount val="2"/>
              </c:numCache>
            </c:numRef>
          </c:yVal>
          <c:smooth val="0"/>
          <c:extLst>
            <c:ext xmlns:c16="http://schemas.microsoft.com/office/drawing/2014/chart" uri="{C3380CC4-5D6E-409C-BE32-E72D297353CC}">
              <c16:uniqueId val="{00000001-6742-4808-9293-BBBD55E2A384}"/>
            </c:ext>
          </c:extLst>
        </c:ser>
        <c:dLbls>
          <c:showLegendKey val="0"/>
          <c:showVal val="0"/>
          <c:showCatName val="0"/>
          <c:showSerName val="0"/>
          <c:showPercent val="0"/>
          <c:showBubbleSize val="0"/>
        </c:dLbls>
        <c:axId val="407367040"/>
        <c:axId val="407368832"/>
      </c:scatterChart>
      <c:valAx>
        <c:axId val="4073670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368832"/>
        <c:crossesAt val="-1.5"/>
        <c:crossBetween val="midCat"/>
      </c:valAx>
      <c:valAx>
        <c:axId val="407368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3670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BAC-412B-88E0-CFEDA57B3DC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BAC-412B-88E0-CFEDA57B3DC9}"/>
            </c:ext>
          </c:extLst>
        </c:ser>
        <c:dLbls>
          <c:showLegendKey val="0"/>
          <c:showVal val="0"/>
          <c:showCatName val="0"/>
          <c:showSerName val="0"/>
          <c:showPercent val="0"/>
          <c:showBubbleSize val="0"/>
        </c:dLbls>
        <c:axId val="407275392"/>
        <c:axId val="407276928"/>
      </c:scatterChart>
      <c:valAx>
        <c:axId val="40727539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276928"/>
        <c:crossesAt val="-1.5"/>
        <c:crossBetween val="midCat"/>
      </c:valAx>
      <c:valAx>
        <c:axId val="4072769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727539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113 - BEHI'!$A$36:$A$50</c:f>
              <c:numCache>
                <c:formatCode>#,##0.00_);[Red]\(#,##0.00\)</c:formatCode>
                <c:ptCount val="15"/>
              </c:numCache>
            </c:numRef>
          </c:xVal>
          <c:yVal>
            <c:numRef>
              <c:f>'BK # 113 - BEHI'!$E$36:$E$50</c:f>
              <c:numCache>
                <c:formatCode>#,##0.00_);[Red]\(#,##0.00\)</c:formatCode>
                <c:ptCount val="15"/>
              </c:numCache>
            </c:numRef>
          </c:yVal>
          <c:smooth val="0"/>
          <c:extLst>
            <c:ext xmlns:c16="http://schemas.microsoft.com/office/drawing/2014/chart" uri="{C3380CC4-5D6E-409C-BE32-E72D297353CC}">
              <c16:uniqueId val="{00000000-6D15-4CCC-8FAC-923C6CF5F7A7}"/>
            </c:ext>
          </c:extLst>
        </c:ser>
        <c:ser>
          <c:idx val="0"/>
          <c:order val="1"/>
          <c:tx>
            <c:v>Bankfull</c:v>
          </c:tx>
          <c:spPr>
            <a:ln w="25400">
              <a:solidFill>
                <a:srgbClr val="FF0000"/>
              </a:solidFill>
              <a:prstDash val="sysDash"/>
            </a:ln>
          </c:spPr>
          <c:marker>
            <c:symbol val="none"/>
          </c:marker>
          <c:xVal>
            <c:numRef>
              <c:f>'BK # 113 - BEHI'!$A$54:$A$55</c:f>
              <c:numCache>
                <c:formatCode>#,##0.00_);[Red]\(#,##0.00\)</c:formatCode>
                <c:ptCount val="2"/>
              </c:numCache>
            </c:numRef>
          </c:xVal>
          <c:yVal>
            <c:numRef>
              <c:f>'BK # 113 - BEHI'!$E$54:$E$55</c:f>
              <c:numCache>
                <c:formatCode>#,##0.00_);[Red]\(#,##0.00\)</c:formatCode>
                <c:ptCount val="2"/>
              </c:numCache>
            </c:numRef>
          </c:yVal>
          <c:smooth val="0"/>
          <c:extLst>
            <c:ext xmlns:c16="http://schemas.microsoft.com/office/drawing/2014/chart" uri="{C3380CC4-5D6E-409C-BE32-E72D297353CC}">
              <c16:uniqueId val="{00000001-6D15-4CCC-8FAC-923C6CF5F7A7}"/>
            </c:ext>
          </c:extLst>
        </c:ser>
        <c:dLbls>
          <c:showLegendKey val="0"/>
          <c:showVal val="0"/>
          <c:showCatName val="0"/>
          <c:showSerName val="0"/>
          <c:showPercent val="0"/>
          <c:showBubbleSize val="0"/>
        </c:dLbls>
        <c:axId val="408525824"/>
        <c:axId val="408609536"/>
      </c:scatterChart>
      <c:valAx>
        <c:axId val="4085258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609536"/>
        <c:crossesAt val="-1.5"/>
        <c:crossBetween val="midCat"/>
      </c:valAx>
      <c:valAx>
        <c:axId val="4086095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5258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EE84-4BD8-A5AF-2B94825C9238}"/>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EE84-4BD8-A5AF-2B94825C9238}"/>
            </c:ext>
          </c:extLst>
        </c:ser>
        <c:dLbls>
          <c:showLegendKey val="0"/>
          <c:showVal val="0"/>
          <c:showCatName val="0"/>
          <c:showSerName val="0"/>
          <c:showPercent val="0"/>
          <c:showBubbleSize val="0"/>
        </c:dLbls>
        <c:axId val="408634880"/>
        <c:axId val="408636416"/>
      </c:scatterChart>
      <c:valAx>
        <c:axId val="40863488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636416"/>
        <c:crossesAt val="-1.5"/>
        <c:crossBetween val="midCat"/>
      </c:valAx>
      <c:valAx>
        <c:axId val="4086364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63488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114 - BEHI'!$A$36:$A$50</c:f>
              <c:numCache>
                <c:formatCode>#,##0.00_);[Red]\(#,##0.00\)</c:formatCode>
                <c:ptCount val="15"/>
              </c:numCache>
            </c:numRef>
          </c:xVal>
          <c:yVal>
            <c:numRef>
              <c:f>'BK # 114 - BEHI'!$E$36:$E$50</c:f>
              <c:numCache>
                <c:formatCode>#,##0.00_);[Red]\(#,##0.00\)</c:formatCode>
                <c:ptCount val="15"/>
              </c:numCache>
            </c:numRef>
          </c:yVal>
          <c:smooth val="0"/>
          <c:extLst>
            <c:ext xmlns:c16="http://schemas.microsoft.com/office/drawing/2014/chart" uri="{C3380CC4-5D6E-409C-BE32-E72D297353CC}">
              <c16:uniqueId val="{00000000-D384-438D-8BC8-2B82000EF2C2}"/>
            </c:ext>
          </c:extLst>
        </c:ser>
        <c:ser>
          <c:idx val="0"/>
          <c:order val="1"/>
          <c:tx>
            <c:v>Bankfull</c:v>
          </c:tx>
          <c:spPr>
            <a:ln w="25400">
              <a:solidFill>
                <a:srgbClr val="FF0000"/>
              </a:solidFill>
              <a:prstDash val="sysDash"/>
            </a:ln>
          </c:spPr>
          <c:marker>
            <c:symbol val="none"/>
          </c:marker>
          <c:xVal>
            <c:numRef>
              <c:f>'BK # 114 - BEHI'!$A$54:$A$55</c:f>
              <c:numCache>
                <c:formatCode>#,##0.00_);[Red]\(#,##0.00\)</c:formatCode>
                <c:ptCount val="2"/>
              </c:numCache>
            </c:numRef>
          </c:xVal>
          <c:yVal>
            <c:numRef>
              <c:f>'BK # 114 - BEHI'!$E$54:$E$55</c:f>
              <c:numCache>
                <c:formatCode>#,##0.00_);[Red]\(#,##0.00\)</c:formatCode>
                <c:ptCount val="2"/>
              </c:numCache>
            </c:numRef>
          </c:yVal>
          <c:smooth val="0"/>
          <c:extLst>
            <c:ext xmlns:c16="http://schemas.microsoft.com/office/drawing/2014/chart" uri="{C3380CC4-5D6E-409C-BE32-E72D297353CC}">
              <c16:uniqueId val="{00000001-D384-438D-8BC8-2B82000EF2C2}"/>
            </c:ext>
          </c:extLst>
        </c:ser>
        <c:dLbls>
          <c:showLegendKey val="0"/>
          <c:showVal val="0"/>
          <c:showCatName val="0"/>
          <c:showSerName val="0"/>
          <c:showPercent val="0"/>
          <c:showBubbleSize val="0"/>
        </c:dLbls>
        <c:axId val="408828544"/>
        <c:axId val="408830336"/>
      </c:scatterChart>
      <c:valAx>
        <c:axId val="4088285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830336"/>
        <c:crossesAt val="-1.5"/>
        <c:crossBetween val="midCat"/>
      </c:valAx>
      <c:valAx>
        <c:axId val="4088303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8285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465-41AC-A2AE-362D01A8CD0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465-41AC-A2AE-362D01A8CD01}"/>
            </c:ext>
          </c:extLst>
        </c:ser>
        <c:dLbls>
          <c:showLegendKey val="0"/>
          <c:showVal val="0"/>
          <c:showCatName val="0"/>
          <c:showSerName val="0"/>
          <c:showPercent val="0"/>
          <c:showBubbleSize val="0"/>
        </c:dLbls>
        <c:axId val="408859776"/>
        <c:axId val="408861312"/>
      </c:scatterChart>
      <c:valAx>
        <c:axId val="4088597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861312"/>
        <c:crossesAt val="-1.5"/>
        <c:crossBetween val="midCat"/>
      </c:valAx>
      <c:valAx>
        <c:axId val="4088613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88597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115 - BEHI'!$A$36:$A$50</c:f>
              <c:numCache>
                <c:formatCode>#,##0.00_);[Red]\(#,##0.00\)</c:formatCode>
                <c:ptCount val="15"/>
              </c:numCache>
            </c:numRef>
          </c:xVal>
          <c:yVal>
            <c:numRef>
              <c:f>'BK # 115 - BEHI'!$E$36:$E$50</c:f>
              <c:numCache>
                <c:formatCode>#,##0.00_);[Red]\(#,##0.00\)</c:formatCode>
                <c:ptCount val="15"/>
              </c:numCache>
            </c:numRef>
          </c:yVal>
          <c:smooth val="0"/>
          <c:extLst>
            <c:ext xmlns:c16="http://schemas.microsoft.com/office/drawing/2014/chart" uri="{C3380CC4-5D6E-409C-BE32-E72D297353CC}">
              <c16:uniqueId val="{00000000-1797-49CB-A0DC-0DD5D4BF2E20}"/>
            </c:ext>
          </c:extLst>
        </c:ser>
        <c:ser>
          <c:idx val="0"/>
          <c:order val="1"/>
          <c:tx>
            <c:v>Bankfull</c:v>
          </c:tx>
          <c:spPr>
            <a:ln w="25400">
              <a:solidFill>
                <a:srgbClr val="FF0000"/>
              </a:solidFill>
              <a:prstDash val="sysDash"/>
            </a:ln>
          </c:spPr>
          <c:marker>
            <c:symbol val="none"/>
          </c:marker>
          <c:xVal>
            <c:numRef>
              <c:f>'BK # 115 - BEHI'!$A$54:$A$55</c:f>
              <c:numCache>
                <c:formatCode>#,##0.00_);[Red]\(#,##0.00\)</c:formatCode>
                <c:ptCount val="2"/>
              </c:numCache>
            </c:numRef>
          </c:xVal>
          <c:yVal>
            <c:numRef>
              <c:f>'BK # 115 - BEHI'!$E$54:$E$55</c:f>
              <c:numCache>
                <c:formatCode>#,##0.00_);[Red]\(#,##0.00\)</c:formatCode>
                <c:ptCount val="2"/>
              </c:numCache>
            </c:numRef>
          </c:yVal>
          <c:smooth val="0"/>
          <c:extLst>
            <c:ext xmlns:c16="http://schemas.microsoft.com/office/drawing/2014/chart" uri="{C3380CC4-5D6E-409C-BE32-E72D297353CC}">
              <c16:uniqueId val="{00000001-1797-49CB-A0DC-0DD5D4BF2E20}"/>
            </c:ext>
          </c:extLst>
        </c:ser>
        <c:dLbls>
          <c:showLegendKey val="0"/>
          <c:showVal val="0"/>
          <c:showCatName val="0"/>
          <c:showSerName val="0"/>
          <c:showPercent val="0"/>
          <c:showBubbleSize val="0"/>
        </c:dLbls>
        <c:axId val="410097920"/>
        <c:axId val="409743360"/>
      </c:scatterChart>
      <c:valAx>
        <c:axId val="4100979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743360"/>
        <c:crossesAt val="-1.5"/>
        <c:crossBetween val="midCat"/>
      </c:valAx>
      <c:valAx>
        <c:axId val="4097433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0979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EFA-4505-91AA-A166ED1EB91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EFA-4505-91AA-A166ED1EB917}"/>
            </c:ext>
          </c:extLst>
        </c:ser>
        <c:dLbls>
          <c:showLegendKey val="0"/>
          <c:showVal val="0"/>
          <c:showCatName val="0"/>
          <c:showSerName val="0"/>
          <c:showPercent val="0"/>
          <c:showBubbleSize val="0"/>
        </c:dLbls>
        <c:axId val="409772800"/>
        <c:axId val="409774336"/>
      </c:scatterChart>
      <c:valAx>
        <c:axId val="4097728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774336"/>
        <c:crossesAt val="-1.5"/>
        <c:crossBetween val="midCat"/>
      </c:valAx>
      <c:valAx>
        <c:axId val="4097743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7728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F7D-4B83-A6A2-516C7BF652F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F7D-4B83-A6A2-516C7BF652F5}"/>
            </c:ext>
          </c:extLst>
        </c:ser>
        <c:dLbls>
          <c:showLegendKey val="0"/>
          <c:showVal val="0"/>
          <c:showCatName val="0"/>
          <c:showSerName val="0"/>
          <c:showPercent val="0"/>
          <c:showBubbleSize val="0"/>
        </c:dLbls>
        <c:axId val="350250880"/>
        <c:axId val="350252416"/>
      </c:scatterChart>
      <c:valAx>
        <c:axId val="35025088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0252416"/>
        <c:crossesAt val="-1.5"/>
        <c:crossBetween val="midCat"/>
      </c:valAx>
      <c:valAx>
        <c:axId val="3502524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025088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116 - BEHI'!$A$36:$A$50</c:f>
              <c:numCache>
                <c:formatCode>#,##0.00_);[Red]\(#,##0.00\)</c:formatCode>
                <c:ptCount val="15"/>
              </c:numCache>
            </c:numRef>
          </c:xVal>
          <c:yVal>
            <c:numRef>
              <c:f>'BK # 116 - BEHI'!$E$36:$E$50</c:f>
              <c:numCache>
                <c:formatCode>#,##0.00_);[Red]\(#,##0.00\)</c:formatCode>
                <c:ptCount val="15"/>
              </c:numCache>
            </c:numRef>
          </c:yVal>
          <c:smooth val="0"/>
          <c:extLst>
            <c:ext xmlns:c16="http://schemas.microsoft.com/office/drawing/2014/chart" uri="{C3380CC4-5D6E-409C-BE32-E72D297353CC}">
              <c16:uniqueId val="{00000000-B37B-468D-9588-11D709E878BB}"/>
            </c:ext>
          </c:extLst>
        </c:ser>
        <c:ser>
          <c:idx val="0"/>
          <c:order val="1"/>
          <c:tx>
            <c:v>Bankfull</c:v>
          </c:tx>
          <c:spPr>
            <a:ln w="25400">
              <a:solidFill>
                <a:srgbClr val="FF0000"/>
              </a:solidFill>
              <a:prstDash val="sysDash"/>
            </a:ln>
          </c:spPr>
          <c:marker>
            <c:symbol val="none"/>
          </c:marker>
          <c:xVal>
            <c:numRef>
              <c:f>'BK # 116 - BEHI'!$A$54:$A$55</c:f>
              <c:numCache>
                <c:formatCode>#,##0.00_);[Red]\(#,##0.00\)</c:formatCode>
                <c:ptCount val="2"/>
              </c:numCache>
            </c:numRef>
          </c:xVal>
          <c:yVal>
            <c:numRef>
              <c:f>'BK # 116 - BEHI'!$E$54:$E$55</c:f>
              <c:numCache>
                <c:formatCode>#,##0.00_);[Red]\(#,##0.00\)</c:formatCode>
                <c:ptCount val="2"/>
              </c:numCache>
            </c:numRef>
          </c:yVal>
          <c:smooth val="0"/>
          <c:extLst>
            <c:ext xmlns:c16="http://schemas.microsoft.com/office/drawing/2014/chart" uri="{C3380CC4-5D6E-409C-BE32-E72D297353CC}">
              <c16:uniqueId val="{00000001-B37B-468D-9588-11D709E878BB}"/>
            </c:ext>
          </c:extLst>
        </c:ser>
        <c:dLbls>
          <c:showLegendKey val="0"/>
          <c:showVal val="0"/>
          <c:showCatName val="0"/>
          <c:showSerName val="0"/>
          <c:showPercent val="0"/>
          <c:showBubbleSize val="0"/>
        </c:dLbls>
        <c:axId val="409450368"/>
        <c:axId val="409451904"/>
      </c:scatterChart>
      <c:valAx>
        <c:axId val="40945036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451904"/>
        <c:crossesAt val="-1.5"/>
        <c:crossBetween val="midCat"/>
      </c:valAx>
      <c:valAx>
        <c:axId val="4094519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45036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A8E-43A1-BBE9-7946D77FBED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A8E-43A1-BBE9-7946D77FBED7}"/>
            </c:ext>
          </c:extLst>
        </c:ser>
        <c:dLbls>
          <c:showLegendKey val="0"/>
          <c:showVal val="0"/>
          <c:showCatName val="0"/>
          <c:showSerName val="0"/>
          <c:showPercent val="0"/>
          <c:showBubbleSize val="0"/>
        </c:dLbls>
        <c:axId val="409956736"/>
        <c:axId val="409958272"/>
      </c:scatterChart>
      <c:valAx>
        <c:axId val="4099567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958272"/>
        <c:crossesAt val="-1.5"/>
        <c:crossBetween val="midCat"/>
      </c:valAx>
      <c:valAx>
        <c:axId val="4099582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9567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117 - BEHI'!$A$36:$A$50</c:f>
              <c:numCache>
                <c:formatCode>#,##0.00_);[Red]\(#,##0.00\)</c:formatCode>
                <c:ptCount val="15"/>
              </c:numCache>
            </c:numRef>
          </c:xVal>
          <c:yVal>
            <c:numRef>
              <c:f>'BK # 117 - BEHI'!$E$36:$E$50</c:f>
              <c:numCache>
                <c:formatCode>#,##0.00_);[Red]\(#,##0.00\)</c:formatCode>
                <c:ptCount val="15"/>
              </c:numCache>
            </c:numRef>
          </c:yVal>
          <c:smooth val="0"/>
          <c:extLst>
            <c:ext xmlns:c16="http://schemas.microsoft.com/office/drawing/2014/chart" uri="{C3380CC4-5D6E-409C-BE32-E72D297353CC}">
              <c16:uniqueId val="{00000000-3ACB-452B-83E1-B40758946B23}"/>
            </c:ext>
          </c:extLst>
        </c:ser>
        <c:ser>
          <c:idx val="0"/>
          <c:order val="1"/>
          <c:tx>
            <c:v>Bankfull</c:v>
          </c:tx>
          <c:spPr>
            <a:ln w="25400">
              <a:solidFill>
                <a:srgbClr val="FF0000"/>
              </a:solidFill>
              <a:prstDash val="sysDash"/>
            </a:ln>
          </c:spPr>
          <c:marker>
            <c:symbol val="none"/>
          </c:marker>
          <c:xVal>
            <c:numRef>
              <c:f>'BK # 117 - BEHI'!$A$54:$A$55</c:f>
              <c:numCache>
                <c:formatCode>#,##0.00_);[Red]\(#,##0.00\)</c:formatCode>
                <c:ptCount val="2"/>
              </c:numCache>
            </c:numRef>
          </c:xVal>
          <c:yVal>
            <c:numRef>
              <c:f>'BK # 117 - BEHI'!$E$54:$E$55</c:f>
              <c:numCache>
                <c:formatCode>#,##0.00_);[Red]\(#,##0.00\)</c:formatCode>
                <c:ptCount val="2"/>
              </c:numCache>
            </c:numRef>
          </c:yVal>
          <c:smooth val="0"/>
          <c:extLst>
            <c:ext xmlns:c16="http://schemas.microsoft.com/office/drawing/2014/chart" uri="{C3380CC4-5D6E-409C-BE32-E72D297353CC}">
              <c16:uniqueId val="{00000001-3ACB-452B-83E1-B40758946B23}"/>
            </c:ext>
          </c:extLst>
        </c:ser>
        <c:dLbls>
          <c:showLegendKey val="0"/>
          <c:showVal val="0"/>
          <c:showCatName val="0"/>
          <c:showSerName val="0"/>
          <c:showPercent val="0"/>
          <c:showBubbleSize val="0"/>
        </c:dLbls>
        <c:axId val="409499136"/>
        <c:axId val="409500672"/>
      </c:scatterChart>
      <c:valAx>
        <c:axId val="4094991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500672"/>
        <c:crossesAt val="-1.5"/>
        <c:crossBetween val="midCat"/>
      </c:valAx>
      <c:valAx>
        <c:axId val="4095006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4991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CB4-4472-A2E9-F52D882F865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CB4-4472-A2E9-F52D882F8651}"/>
            </c:ext>
          </c:extLst>
        </c:ser>
        <c:dLbls>
          <c:showLegendKey val="0"/>
          <c:showVal val="0"/>
          <c:showCatName val="0"/>
          <c:showSerName val="0"/>
          <c:showPercent val="0"/>
          <c:showBubbleSize val="0"/>
        </c:dLbls>
        <c:axId val="409997312"/>
        <c:axId val="409998848"/>
      </c:scatterChart>
      <c:valAx>
        <c:axId val="4099973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998848"/>
        <c:crossesAt val="-1.5"/>
        <c:crossBetween val="midCat"/>
      </c:valAx>
      <c:valAx>
        <c:axId val="40999884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099973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118 - BEHI'!$A$36:$A$50</c:f>
              <c:numCache>
                <c:formatCode>#,##0.00_);[Red]\(#,##0.00\)</c:formatCode>
                <c:ptCount val="15"/>
              </c:numCache>
            </c:numRef>
          </c:xVal>
          <c:yVal>
            <c:numRef>
              <c:f>'BK # 118 - BEHI'!$E$36:$E$50</c:f>
              <c:numCache>
                <c:formatCode>#,##0.00_);[Red]\(#,##0.00\)</c:formatCode>
                <c:ptCount val="15"/>
              </c:numCache>
            </c:numRef>
          </c:yVal>
          <c:smooth val="0"/>
          <c:extLst>
            <c:ext xmlns:c16="http://schemas.microsoft.com/office/drawing/2014/chart" uri="{C3380CC4-5D6E-409C-BE32-E72D297353CC}">
              <c16:uniqueId val="{00000000-30B2-4D30-B3FE-363B57D486F4}"/>
            </c:ext>
          </c:extLst>
        </c:ser>
        <c:ser>
          <c:idx val="0"/>
          <c:order val="1"/>
          <c:tx>
            <c:v>Bankfull</c:v>
          </c:tx>
          <c:spPr>
            <a:ln w="25400">
              <a:solidFill>
                <a:srgbClr val="FF0000"/>
              </a:solidFill>
              <a:prstDash val="sysDash"/>
            </a:ln>
          </c:spPr>
          <c:marker>
            <c:symbol val="none"/>
          </c:marker>
          <c:xVal>
            <c:numRef>
              <c:f>'BK # 118 - BEHI'!$A$54:$A$55</c:f>
              <c:numCache>
                <c:formatCode>#,##0.00_);[Red]\(#,##0.00\)</c:formatCode>
                <c:ptCount val="2"/>
              </c:numCache>
            </c:numRef>
          </c:xVal>
          <c:yVal>
            <c:numRef>
              <c:f>'BK # 118 - BEHI'!$E$54:$E$55</c:f>
              <c:numCache>
                <c:formatCode>#,##0.00_);[Red]\(#,##0.00\)</c:formatCode>
                <c:ptCount val="2"/>
              </c:numCache>
            </c:numRef>
          </c:yVal>
          <c:smooth val="0"/>
          <c:extLst>
            <c:ext xmlns:c16="http://schemas.microsoft.com/office/drawing/2014/chart" uri="{C3380CC4-5D6E-409C-BE32-E72D297353CC}">
              <c16:uniqueId val="{00000001-30B2-4D30-B3FE-363B57D486F4}"/>
            </c:ext>
          </c:extLst>
        </c:ser>
        <c:dLbls>
          <c:showLegendKey val="0"/>
          <c:showVal val="0"/>
          <c:showCatName val="0"/>
          <c:showSerName val="0"/>
          <c:showPercent val="0"/>
          <c:showBubbleSize val="0"/>
        </c:dLbls>
        <c:axId val="410588288"/>
        <c:axId val="410589824"/>
      </c:scatterChart>
      <c:valAx>
        <c:axId val="4105882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589824"/>
        <c:crossesAt val="-1.5"/>
        <c:crossBetween val="midCat"/>
      </c:valAx>
      <c:valAx>
        <c:axId val="4105898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5882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984-4DF3-9B17-ADC1C3519F1C}"/>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984-4DF3-9B17-ADC1C3519F1C}"/>
            </c:ext>
          </c:extLst>
        </c:ser>
        <c:dLbls>
          <c:showLegendKey val="0"/>
          <c:showVal val="0"/>
          <c:showCatName val="0"/>
          <c:showSerName val="0"/>
          <c:showPercent val="0"/>
          <c:showBubbleSize val="0"/>
        </c:dLbls>
        <c:axId val="410611072"/>
        <c:axId val="410653824"/>
      </c:scatterChart>
      <c:valAx>
        <c:axId val="4106110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653824"/>
        <c:crossesAt val="-1.5"/>
        <c:crossBetween val="midCat"/>
      </c:valAx>
      <c:valAx>
        <c:axId val="4106538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6110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119 - BEHI'!$A$36:$A$50</c:f>
              <c:numCache>
                <c:formatCode>#,##0.00_);[Red]\(#,##0.00\)</c:formatCode>
                <c:ptCount val="15"/>
              </c:numCache>
            </c:numRef>
          </c:xVal>
          <c:yVal>
            <c:numRef>
              <c:f>'BK # 119 - BEHI'!$E$36:$E$50</c:f>
              <c:numCache>
                <c:formatCode>#,##0.00_);[Red]\(#,##0.00\)</c:formatCode>
                <c:ptCount val="15"/>
              </c:numCache>
            </c:numRef>
          </c:yVal>
          <c:smooth val="0"/>
          <c:extLst>
            <c:ext xmlns:c16="http://schemas.microsoft.com/office/drawing/2014/chart" uri="{C3380CC4-5D6E-409C-BE32-E72D297353CC}">
              <c16:uniqueId val="{00000000-8559-47CC-B6E9-73D8C947639B}"/>
            </c:ext>
          </c:extLst>
        </c:ser>
        <c:ser>
          <c:idx val="0"/>
          <c:order val="1"/>
          <c:tx>
            <c:v>Bankfull</c:v>
          </c:tx>
          <c:spPr>
            <a:ln w="25400">
              <a:solidFill>
                <a:srgbClr val="FF0000"/>
              </a:solidFill>
              <a:prstDash val="sysDash"/>
            </a:ln>
          </c:spPr>
          <c:marker>
            <c:symbol val="none"/>
          </c:marker>
          <c:xVal>
            <c:numRef>
              <c:f>'BK # 119 - BEHI'!$A$54:$A$55</c:f>
              <c:numCache>
                <c:formatCode>#,##0.00_);[Red]\(#,##0.00\)</c:formatCode>
                <c:ptCount val="2"/>
              </c:numCache>
            </c:numRef>
          </c:xVal>
          <c:yVal>
            <c:numRef>
              <c:f>'BK # 119 - BEHI'!$E$54:$E$55</c:f>
              <c:numCache>
                <c:formatCode>#,##0.00_);[Red]\(#,##0.00\)</c:formatCode>
                <c:ptCount val="2"/>
              </c:numCache>
            </c:numRef>
          </c:yVal>
          <c:smooth val="0"/>
          <c:extLst>
            <c:ext xmlns:c16="http://schemas.microsoft.com/office/drawing/2014/chart" uri="{C3380CC4-5D6E-409C-BE32-E72D297353CC}">
              <c16:uniqueId val="{00000001-8559-47CC-B6E9-73D8C947639B}"/>
            </c:ext>
          </c:extLst>
        </c:ser>
        <c:dLbls>
          <c:showLegendKey val="0"/>
          <c:showVal val="0"/>
          <c:showCatName val="0"/>
          <c:showSerName val="0"/>
          <c:showPercent val="0"/>
          <c:showBubbleSize val="0"/>
        </c:dLbls>
        <c:axId val="410768128"/>
        <c:axId val="410769664"/>
      </c:scatterChart>
      <c:valAx>
        <c:axId val="4107681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769664"/>
        <c:crossesAt val="-1.5"/>
        <c:crossBetween val="midCat"/>
      </c:valAx>
      <c:valAx>
        <c:axId val="4107696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07681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77E-4807-A37F-82645014BC4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77E-4807-A37F-82645014BC40}"/>
            </c:ext>
          </c:extLst>
        </c:ser>
        <c:dLbls>
          <c:showLegendKey val="0"/>
          <c:showVal val="0"/>
          <c:showCatName val="0"/>
          <c:showSerName val="0"/>
          <c:showPercent val="0"/>
          <c:showBubbleSize val="0"/>
        </c:dLbls>
        <c:axId val="411724800"/>
        <c:axId val="411730688"/>
      </c:scatterChart>
      <c:valAx>
        <c:axId val="4117248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1730688"/>
        <c:crossesAt val="-1.5"/>
        <c:crossBetween val="midCat"/>
      </c:valAx>
      <c:valAx>
        <c:axId val="4117306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17248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120 - BEHI'!$A$36:$A$50</c:f>
              <c:numCache>
                <c:formatCode>#,##0.00_);[Red]\(#,##0.00\)</c:formatCode>
                <c:ptCount val="15"/>
              </c:numCache>
            </c:numRef>
          </c:xVal>
          <c:yVal>
            <c:numRef>
              <c:f>'BK # 120 - BEHI'!$E$36:$E$50</c:f>
              <c:numCache>
                <c:formatCode>#,##0.00_);[Red]\(#,##0.00\)</c:formatCode>
                <c:ptCount val="15"/>
              </c:numCache>
            </c:numRef>
          </c:yVal>
          <c:smooth val="0"/>
          <c:extLst>
            <c:ext xmlns:c16="http://schemas.microsoft.com/office/drawing/2014/chart" uri="{C3380CC4-5D6E-409C-BE32-E72D297353CC}">
              <c16:uniqueId val="{00000000-1E8C-4B91-8796-749CD24A50FF}"/>
            </c:ext>
          </c:extLst>
        </c:ser>
        <c:ser>
          <c:idx val="0"/>
          <c:order val="1"/>
          <c:tx>
            <c:v>Bankfull</c:v>
          </c:tx>
          <c:spPr>
            <a:ln w="25400">
              <a:solidFill>
                <a:srgbClr val="FF0000"/>
              </a:solidFill>
              <a:prstDash val="sysDash"/>
            </a:ln>
          </c:spPr>
          <c:marker>
            <c:symbol val="none"/>
          </c:marker>
          <c:xVal>
            <c:numRef>
              <c:f>'BK # 120 - BEHI'!$A$54:$A$55</c:f>
              <c:numCache>
                <c:formatCode>#,##0.00_);[Red]\(#,##0.00\)</c:formatCode>
                <c:ptCount val="2"/>
              </c:numCache>
            </c:numRef>
          </c:xVal>
          <c:yVal>
            <c:numRef>
              <c:f>'BK # 120 - BEHI'!$E$54:$E$55</c:f>
              <c:numCache>
                <c:formatCode>#,##0.00_);[Red]\(#,##0.00\)</c:formatCode>
                <c:ptCount val="2"/>
              </c:numCache>
            </c:numRef>
          </c:yVal>
          <c:smooth val="0"/>
          <c:extLst>
            <c:ext xmlns:c16="http://schemas.microsoft.com/office/drawing/2014/chart" uri="{C3380CC4-5D6E-409C-BE32-E72D297353CC}">
              <c16:uniqueId val="{00000001-1E8C-4B91-8796-749CD24A50FF}"/>
            </c:ext>
          </c:extLst>
        </c:ser>
        <c:dLbls>
          <c:showLegendKey val="0"/>
          <c:showVal val="0"/>
          <c:showCatName val="0"/>
          <c:showSerName val="0"/>
          <c:showPercent val="0"/>
          <c:showBubbleSize val="0"/>
        </c:dLbls>
        <c:axId val="411464064"/>
        <c:axId val="411465600"/>
      </c:scatterChart>
      <c:valAx>
        <c:axId val="4114640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1465600"/>
        <c:crossesAt val="-1.5"/>
        <c:crossBetween val="midCat"/>
      </c:valAx>
      <c:valAx>
        <c:axId val="4114656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14640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2D1-45F2-ADC0-1A53EB612DCC}"/>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2D1-45F2-ADC0-1A53EB612DCC}"/>
            </c:ext>
          </c:extLst>
        </c:ser>
        <c:dLbls>
          <c:showLegendKey val="0"/>
          <c:showVal val="0"/>
          <c:showCatName val="0"/>
          <c:showSerName val="0"/>
          <c:showPercent val="0"/>
          <c:showBubbleSize val="0"/>
        </c:dLbls>
        <c:axId val="411482752"/>
        <c:axId val="411505024"/>
      </c:scatterChart>
      <c:valAx>
        <c:axId val="4114827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1505024"/>
        <c:crossesAt val="-1.5"/>
        <c:crossBetween val="midCat"/>
      </c:valAx>
      <c:valAx>
        <c:axId val="4115050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14827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13 - BEHI'!$A$36:$A$50</c:f>
              <c:numCache>
                <c:formatCode>#,##0.00_);[Red]\(#,##0.00\)</c:formatCode>
                <c:ptCount val="15"/>
              </c:numCache>
            </c:numRef>
          </c:xVal>
          <c:yVal>
            <c:numRef>
              <c:f>'BK # 13 - BEHI'!$E$36:$E$50</c:f>
              <c:numCache>
                <c:formatCode>#,##0.00_);[Red]\(#,##0.00\)</c:formatCode>
                <c:ptCount val="15"/>
              </c:numCache>
            </c:numRef>
          </c:yVal>
          <c:smooth val="0"/>
          <c:extLst>
            <c:ext xmlns:c16="http://schemas.microsoft.com/office/drawing/2014/chart" uri="{C3380CC4-5D6E-409C-BE32-E72D297353CC}">
              <c16:uniqueId val="{00000000-FF84-4271-9FB1-73FDAF104646}"/>
            </c:ext>
          </c:extLst>
        </c:ser>
        <c:ser>
          <c:idx val="0"/>
          <c:order val="1"/>
          <c:tx>
            <c:v>Bankfull</c:v>
          </c:tx>
          <c:spPr>
            <a:ln w="25400">
              <a:solidFill>
                <a:srgbClr val="FF0000"/>
              </a:solidFill>
              <a:prstDash val="sysDash"/>
            </a:ln>
          </c:spPr>
          <c:marker>
            <c:symbol val="none"/>
          </c:marker>
          <c:xVal>
            <c:numRef>
              <c:f>'BK # 13 - BEHI'!$A$54:$A$55</c:f>
              <c:numCache>
                <c:formatCode>#,##0.00_);[Red]\(#,##0.00\)</c:formatCode>
                <c:ptCount val="2"/>
              </c:numCache>
            </c:numRef>
          </c:xVal>
          <c:yVal>
            <c:numRef>
              <c:f>'BK # 13 - BEHI'!$E$54:$E$55</c:f>
              <c:numCache>
                <c:formatCode>#,##0.00_);[Red]\(#,##0.00\)</c:formatCode>
                <c:ptCount val="2"/>
              </c:numCache>
            </c:numRef>
          </c:yVal>
          <c:smooth val="0"/>
          <c:extLst>
            <c:ext xmlns:c16="http://schemas.microsoft.com/office/drawing/2014/chart" uri="{C3380CC4-5D6E-409C-BE32-E72D297353CC}">
              <c16:uniqueId val="{00000001-FF84-4271-9FB1-73FDAF104646}"/>
            </c:ext>
          </c:extLst>
        </c:ser>
        <c:dLbls>
          <c:showLegendKey val="0"/>
          <c:showVal val="0"/>
          <c:showCatName val="0"/>
          <c:showSerName val="0"/>
          <c:showPercent val="0"/>
          <c:showBubbleSize val="0"/>
        </c:dLbls>
        <c:axId val="349359104"/>
        <c:axId val="351249152"/>
      </c:scatterChart>
      <c:valAx>
        <c:axId val="3493591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249152"/>
        <c:crossesAt val="-1.5"/>
        <c:crossBetween val="midCat"/>
      </c:valAx>
      <c:valAx>
        <c:axId val="3512491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93591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121 - BEHI'!$A$36:$A$50</c:f>
              <c:numCache>
                <c:formatCode>#,##0.00_);[Red]\(#,##0.00\)</c:formatCode>
                <c:ptCount val="15"/>
              </c:numCache>
            </c:numRef>
          </c:xVal>
          <c:yVal>
            <c:numRef>
              <c:f>'BK # 121 - BEHI'!$E$36:$E$50</c:f>
              <c:numCache>
                <c:formatCode>#,##0.00_);[Red]\(#,##0.00\)</c:formatCode>
                <c:ptCount val="15"/>
              </c:numCache>
            </c:numRef>
          </c:yVal>
          <c:smooth val="0"/>
          <c:extLst>
            <c:ext xmlns:c16="http://schemas.microsoft.com/office/drawing/2014/chart" uri="{C3380CC4-5D6E-409C-BE32-E72D297353CC}">
              <c16:uniqueId val="{00000000-E4D9-4A8A-A161-820E9322AF3C}"/>
            </c:ext>
          </c:extLst>
        </c:ser>
        <c:ser>
          <c:idx val="0"/>
          <c:order val="1"/>
          <c:tx>
            <c:v>Bankfull</c:v>
          </c:tx>
          <c:spPr>
            <a:ln w="25400">
              <a:solidFill>
                <a:srgbClr val="FF0000"/>
              </a:solidFill>
              <a:prstDash val="sysDash"/>
            </a:ln>
          </c:spPr>
          <c:marker>
            <c:symbol val="none"/>
          </c:marker>
          <c:xVal>
            <c:numRef>
              <c:f>'BK # 121 - BEHI'!$A$54:$A$55</c:f>
              <c:numCache>
                <c:formatCode>#,##0.00_);[Red]\(#,##0.00\)</c:formatCode>
                <c:ptCount val="2"/>
              </c:numCache>
            </c:numRef>
          </c:xVal>
          <c:yVal>
            <c:numRef>
              <c:f>'BK # 121 - BEHI'!$E$54:$E$55</c:f>
              <c:numCache>
                <c:formatCode>#,##0.00_);[Red]\(#,##0.00\)</c:formatCode>
                <c:ptCount val="2"/>
              </c:numCache>
            </c:numRef>
          </c:yVal>
          <c:smooth val="0"/>
          <c:extLst>
            <c:ext xmlns:c16="http://schemas.microsoft.com/office/drawing/2014/chart" uri="{C3380CC4-5D6E-409C-BE32-E72D297353CC}">
              <c16:uniqueId val="{00000001-E4D9-4A8A-A161-820E9322AF3C}"/>
            </c:ext>
          </c:extLst>
        </c:ser>
        <c:dLbls>
          <c:showLegendKey val="0"/>
          <c:showVal val="0"/>
          <c:showCatName val="0"/>
          <c:showSerName val="0"/>
          <c:showPercent val="0"/>
          <c:showBubbleSize val="0"/>
        </c:dLbls>
        <c:axId val="412831744"/>
        <c:axId val="412833280"/>
      </c:scatterChart>
      <c:valAx>
        <c:axId val="4128317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833280"/>
        <c:crossesAt val="-1.5"/>
        <c:crossBetween val="midCat"/>
      </c:valAx>
      <c:valAx>
        <c:axId val="4128332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8317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5BBB-4423-868F-0BA3ACA86D23}"/>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5BBB-4423-868F-0BA3ACA86D23}"/>
            </c:ext>
          </c:extLst>
        </c:ser>
        <c:dLbls>
          <c:showLegendKey val="0"/>
          <c:showVal val="0"/>
          <c:showCatName val="0"/>
          <c:showSerName val="0"/>
          <c:showPercent val="0"/>
          <c:showBubbleSize val="0"/>
        </c:dLbls>
        <c:axId val="412875008"/>
        <c:axId val="412688384"/>
      </c:scatterChart>
      <c:valAx>
        <c:axId val="4128750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688384"/>
        <c:crossesAt val="-1.5"/>
        <c:crossBetween val="midCat"/>
      </c:valAx>
      <c:valAx>
        <c:axId val="4126883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8750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122 - BEHI'!$A$36:$A$50</c:f>
              <c:numCache>
                <c:formatCode>#,##0.00_);[Red]\(#,##0.00\)</c:formatCode>
                <c:ptCount val="15"/>
              </c:numCache>
            </c:numRef>
          </c:xVal>
          <c:yVal>
            <c:numRef>
              <c:f>'BK # 122 - BEHI'!$E$36:$E$50</c:f>
              <c:numCache>
                <c:formatCode>#,##0.00_);[Red]\(#,##0.00\)</c:formatCode>
                <c:ptCount val="15"/>
              </c:numCache>
            </c:numRef>
          </c:yVal>
          <c:smooth val="0"/>
          <c:extLst>
            <c:ext xmlns:c16="http://schemas.microsoft.com/office/drawing/2014/chart" uri="{C3380CC4-5D6E-409C-BE32-E72D297353CC}">
              <c16:uniqueId val="{00000000-3790-4409-B18E-A7E932FA4254}"/>
            </c:ext>
          </c:extLst>
        </c:ser>
        <c:ser>
          <c:idx val="0"/>
          <c:order val="1"/>
          <c:tx>
            <c:v>Bankfull</c:v>
          </c:tx>
          <c:spPr>
            <a:ln w="25400">
              <a:solidFill>
                <a:srgbClr val="FF0000"/>
              </a:solidFill>
              <a:prstDash val="sysDash"/>
            </a:ln>
          </c:spPr>
          <c:marker>
            <c:symbol val="none"/>
          </c:marker>
          <c:xVal>
            <c:numRef>
              <c:f>'BK # 122 - BEHI'!$A$54:$A$55</c:f>
              <c:numCache>
                <c:formatCode>#,##0.00_);[Red]\(#,##0.00\)</c:formatCode>
                <c:ptCount val="2"/>
              </c:numCache>
            </c:numRef>
          </c:xVal>
          <c:yVal>
            <c:numRef>
              <c:f>'BK # 122 - BEHI'!$E$54:$E$55</c:f>
              <c:numCache>
                <c:formatCode>#,##0.00_);[Red]\(#,##0.00\)</c:formatCode>
                <c:ptCount val="2"/>
              </c:numCache>
            </c:numRef>
          </c:yVal>
          <c:smooth val="0"/>
          <c:extLst>
            <c:ext xmlns:c16="http://schemas.microsoft.com/office/drawing/2014/chart" uri="{C3380CC4-5D6E-409C-BE32-E72D297353CC}">
              <c16:uniqueId val="{00000001-3790-4409-B18E-A7E932FA4254}"/>
            </c:ext>
          </c:extLst>
        </c:ser>
        <c:dLbls>
          <c:showLegendKey val="0"/>
          <c:showVal val="0"/>
          <c:showCatName val="0"/>
          <c:showSerName val="0"/>
          <c:showPercent val="0"/>
          <c:showBubbleSize val="0"/>
        </c:dLbls>
        <c:axId val="412474752"/>
        <c:axId val="412480640"/>
      </c:scatterChart>
      <c:valAx>
        <c:axId val="4124747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480640"/>
        <c:crossesAt val="-1.5"/>
        <c:crossBetween val="midCat"/>
      </c:valAx>
      <c:valAx>
        <c:axId val="41248064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4747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96D7-4A94-BF0B-272563ADF36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96D7-4A94-BF0B-272563ADF36A}"/>
            </c:ext>
          </c:extLst>
        </c:ser>
        <c:dLbls>
          <c:showLegendKey val="0"/>
          <c:showVal val="0"/>
          <c:showCatName val="0"/>
          <c:showSerName val="0"/>
          <c:showPercent val="0"/>
          <c:showBubbleSize val="0"/>
        </c:dLbls>
        <c:axId val="412567424"/>
        <c:axId val="412568960"/>
      </c:scatterChart>
      <c:valAx>
        <c:axId val="4125674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568960"/>
        <c:crossesAt val="-1.5"/>
        <c:crossBetween val="midCat"/>
      </c:valAx>
      <c:valAx>
        <c:axId val="4125689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5674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123 - BEHI'!$A$36:$A$50</c:f>
              <c:numCache>
                <c:formatCode>#,##0.00_);[Red]\(#,##0.00\)</c:formatCode>
                <c:ptCount val="15"/>
              </c:numCache>
            </c:numRef>
          </c:xVal>
          <c:yVal>
            <c:numRef>
              <c:f>'BK # 123 - BEHI'!$E$36:$E$50</c:f>
              <c:numCache>
                <c:formatCode>#,##0.00_);[Red]\(#,##0.00\)</c:formatCode>
                <c:ptCount val="15"/>
              </c:numCache>
            </c:numRef>
          </c:yVal>
          <c:smooth val="0"/>
          <c:extLst>
            <c:ext xmlns:c16="http://schemas.microsoft.com/office/drawing/2014/chart" uri="{C3380CC4-5D6E-409C-BE32-E72D297353CC}">
              <c16:uniqueId val="{00000000-AE9A-44F7-8A0A-0119A582380A}"/>
            </c:ext>
          </c:extLst>
        </c:ser>
        <c:ser>
          <c:idx val="0"/>
          <c:order val="1"/>
          <c:tx>
            <c:v>Bankfull</c:v>
          </c:tx>
          <c:spPr>
            <a:ln w="25400">
              <a:solidFill>
                <a:srgbClr val="FF0000"/>
              </a:solidFill>
              <a:prstDash val="sysDash"/>
            </a:ln>
          </c:spPr>
          <c:marker>
            <c:symbol val="none"/>
          </c:marker>
          <c:xVal>
            <c:numRef>
              <c:f>'BK # 123 - BEHI'!$A$54:$A$55</c:f>
              <c:numCache>
                <c:formatCode>#,##0.00_);[Red]\(#,##0.00\)</c:formatCode>
                <c:ptCount val="2"/>
              </c:numCache>
            </c:numRef>
          </c:xVal>
          <c:yVal>
            <c:numRef>
              <c:f>'BK # 123 - BEHI'!$E$54:$E$55</c:f>
              <c:numCache>
                <c:formatCode>#,##0.00_);[Red]\(#,##0.00\)</c:formatCode>
                <c:ptCount val="2"/>
              </c:numCache>
            </c:numRef>
          </c:yVal>
          <c:smooth val="0"/>
          <c:extLst>
            <c:ext xmlns:c16="http://schemas.microsoft.com/office/drawing/2014/chart" uri="{C3380CC4-5D6E-409C-BE32-E72D297353CC}">
              <c16:uniqueId val="{00000001-AE9A-44F7-8A0A-0119A582380A}"/>
            </c:ext>
          </c:extLst>
        </c:ser>
        <c:dLbls>
          <c:showLegendKey val="0"/>
          <c:showVal val="0"/>
          <c:showCatName val="0"/>
          <c:showSerName val="0"/>
          <c:showPercent val="0"/>
          <c:showBubbleSize val="0"/>
        </c:dLbls>
        <c:axId val="413830528"/>
        <c:axId val="412652288"/>
      </c:scatterChart>
      <c:valAx>
        <c:axId val="4138305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652288"/>
        <c:crossesAt val="-1.5"/>
        <c:crossBetween val="midCat"/>
      </c:valAx>
      <c:valAx>
        <c:axId val="4126522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38305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E583-4B4F-BA29-EF5D23ED200B}"/>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E583-4B4F-BA29-EF5D23ED200B}"/>
            </c:ext>
          </c:extLst>
        </c:ser>
        <c:dLbls>
          <c:showLegendKey val="0"/>
          <c:showVal val="0"/>
          <c:showCatName val="0"/>
          <c:showSerName val="0"/>
          <c:showPercent val="0"/>
          <c:showBubbleSize val="0"/>
        </c:dLbls>
        <c:axId val="412677632"/>
        <c:axId val="412679168"/>
      </c:scatterChart>
      <c:valAx>
        <c:axId val="4126776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679168"/>
        <c:crossesAt val="-1.5"/>
        <c:crossBetween val="midCat"/>
      </c:valAx>
      <c:valAx>
        <c:axId val="41267916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26776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124 - BEHI'!$A$36:$A$50</c:f>
              <c:numCache>
                <c:formatCode>#,##0.00_);[Red]\(#,##0.00\)</c:formatCode>
                <c:ptCount val="15"/>
              </c:numCache>
            </c:numRef>
          </c:xVal>
          <c:yVal>
            <c:numRef>
              <c:f>'BK # 124 - BEHI'!$E$36:$E$50</c:f>
              <c:numCache>
                <c:formatCode>#,##0.00_);[Red]\(#,##0.00\)</c:formatCode>
                <c:ptCount val="15"/>
              </c:numCache>
            </c:numRef>
          </c:yVal>
          <c:smooth val="0"/>
          <c:extLst>
            <c:ext xmlns:c16="http://schemas.microsoft.com/office/drawing/2014/chart" uri="{C3380CC4-5D6E-409C-BE32-E72D297353CC}">
              <c16:uniqueId val="{00000000-4158-49A0-9109-3106784A703E}"/>
            </c:ext>
          </c:extLst>
        </c:ser>
        <c:ser>
          <c:idx val="0"/>
          <c:order val="1"/>
          <c:tx>
            <c:v>Bankfull</c:v>
          </c:tx>
          <c:spPr>
            <a:ln w="25400">
              <a:solidFill>
                <a:srgbClr val="FF0000"/>
              </a:solidFill>
              <a:prstDash val="sysDash"/>
            </a:ln>
          </c:spPr>
          <c:marker>
            <c:symbol val="none"/>
          </c:marker>
          <c:xVal>
            <c:numRef>
              <c:f>'BK # 124 - BEHI'!$A$54:$A$55</c:f>
              <c:numCache>
                <c:formatCode>#,##0.00_);[Red]\(#,##0.00\)</c:formatCode>
                <c:ptCount val="2"/>
              </c:numCache>
            </c:numRef>
          </c:xVal>
          <c:yVal>
            <c:numRef>
              <c:f>'BK # 124 - BEHI'!$E$54:$E$55</c:f>
              <c:numCache>
                <c:formatCode>#,##0.00_);[Red]\(#,##0.00\)</c:formatCode>
                <c:ptCount val="2"/>
              </c:numCache>
            </c:numRef>
          </c:yVal>
          <c:smooth val="0"/>
          <c:extLst>
            <c:ext xmlns:c16="http://schemas.microsoft.com/office/drawing/2014/chart" uri="{C3380CC4-5D6E-409C-BE32-E72D297353CC}">
              <c16:uniqueId val="{00000001-4158-49A0-9109-3106784A703E}"/>
            </c:ext>
          </c:extLst>
        </c:ser>
        <c:dLbls>
          <c:showLegendKey val="0"/>
          <c:showVal val="0"/>
          <c:showCatName val="0"/>
          <c:showSerName val="0"/>
          <c:showPercent val="0"/>
          <c:showBubbleSize val="0"/>
        </c:dLbls>
        <c:axId val="413276800"/>
        <c:axId val="413282688"/>
      </c:scatterChart>
      <c:valAx>
        <c:axId val="41327680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3282688"/>
        <c:crossesAt val="-1.5"/>
        <c:crossBetween val="midCat"/>
      </c:valAx>
      <c:valAx>
        <c:axId val="4132826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327680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599E-437F-92AD-17D195C8D44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599E-437F-92AD-17D195C8D44F}"/>
            </c:ext>
          </c:extLst>
        </c:ser>
        <c:dLbls>
          <c:showLegendKey val="0"/>
          <c:showVal val="0"/>
          <c:showCatName val="0"/>
          <c:showSerName val="0"/>
          <c:showPercent val="0"/>
          <c:showBubbleSize val="0"/>
        </c:dLbls>
        <c:axId val="413316224"/>
        <c:axId val="413317760"/>
      </c:scatterChart>
      <c:valAx>
        <c:axId val="4133162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3317760"/>
        <c:crossesAt val="-1.5"/>
        <c:crossBetween val="midCat"/>
      </c:valAx>
      <c:valAx>
        <c:axId val="4133177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33162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125 - BEHI'!$A$36:$A$50</c:f>
              <c:numCache>
                <c:formatCode>#,##0.00_);[Red]\(#,##0.00\)</c:formatCode>
                <c:ptCount val="15"/>
              </c:numCache>
            </c:numRef>
          </c:xVal>
          <c:yVal>
            <c:numRef>
              <c:f>'BK # 125 - BEHI'!$E$36:$E$50</c:f>
              <c:numCache>
                <c:formatCode>#,##0.00_);[Red]\(#,##0.00\)</c:formatCode>
                <c:ptCount val="15"/>
              </c:numCache>
            </c:numRef>
          </c:yVal>
          <c:smooth val="0"/>
          <c:extLst>
            <c:ext xmlns:c16="http://schemas.microsoft.com/office/drawing/2014/chart" uri="{C3380CC4-5D6E-409C-BE32-E72D297353CC}">
              <c16:uniqueId val="{00000000-44DB-4F9B-B68F-695F4B50A413}"/>
            </c:ext>
          </c:extLst>
        </c:ser>
        <c:ser>
          <c:idx val="0"/>
          <c:order val="1"/>
          <c:tx>
            <c:v>Bankfull</c:v>
          </c:tx>
          <c:spPr>
            <a:ln w="25400">
              <a:solidFill>
                <a:srgbClr val="FF0000"/>
              </a:solidFill>
              <a:prstDash val="sysDash"/>
            </a:ln>
          </c:spPr>
          <c:marker>
            <c:symbol val="none"/>
          </c:marker>
          <c:xVal>
            <c:numRef>
              <c:f>'BK # 125 - BEHI'!$A$54:$A$55</c:f>
              <c:numCache>
                <c:formatCode>#,##0.00_);[Red]\(#,##0.00\)</c:formatCode>
                <c:ptCount val="2"/>
              </c:numCache>
            </c:numRef>
          </c:xVal>
          <c:yVal>
            <c:numRef>
              <c:f>'BK # 125 - BEHI'!$E$54:$E$55</c:f>
              <c:numCache>
                <c:formatCode>#,##0.00_);[Red]\(#,##0.00\)</c:formatCode>
                <c:ptCount val="2"/>
              </c:numCache>
            </c:numRef>
          </c:yVal>
          <c:smooth val="0"/>
          <c:extLst>
            <c:ext xmlns:c16="http://schemas.microsoft.com/office/drawing/2014/chart" uri="{C3380CC4-5D6E-409C-BE32-E72D297353CC}">
              <c16:uniqueId val="{00000001-44DB-4F9B-B68F-695F4B50A413}"/>
            </c:ext>
          </c:extLst>
        </c:ser>
        <c:dLbls>
          <c:showLegendKey val="0"/>
          <c:showVal val="0"/>
          <c:showCatName val="0"/>
          <c:showSerName val="0"/>
          <c:showPercent val="0"/>
          <c:showBubbleSize val="0"/>
        </c:dLbls>
        <c:axId val="413530368"/>
        <c:axId val="414121984"/>
      </c:scatterChart>
      <c:valAx>
        <c:axId val="41353036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121984"/>
        <c:crossesAt val="-1.5"/>
        <c:crossBetween val="midCat"/>
      </c:valAx>
      <c:valAx>
        <c:axId val="4141219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353036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7C7-4E59-8D24-DC6BC93E45E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7C7-4E59-8D24-DC6BC93E45EA}"/>
            </c:ext>
          </c:extLst>
        </c:ser>
        <c:dLbls>
          <c:showLegendKey val="0"/>
          <c:showVal val="0"/>
          <c:showCatName val="0"/>
          <c:showSerName val="0"/>
          <c:showPercent val="0"/>
          <c:showBubbleSize val="0"/>
        </c:dLbls>
        <c:axId val="414159616"/>
        <c:axId val="414161152"/>
      </c:scatterChart>
      <c:valAx>
        <c:axId val="41415961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161152"/>
        <c:crossesAt val="-1.5"/>
        <c:crossBetween val="midCat"/>
      </c:valAx>
      <c:valAx>
        <c:axId val="4141611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15961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087-4AFD-AA8F-C548CAEC010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087-4AFD-AA8F-C548CAEC010E}"/>
            </c:ext>
          </c:extLst>
        </c:ser>
        <c:dLbls>
          <c:showLegendKey val="0"/>
          <c:showVal val="0"/>
          <c:showCatName val="0"/>
          <c:showSerName val="0"/>
          <c:showPercent val="0"/>
          <c:showBubbleSize val="0"/>
        </c:dLbls>
        <c:axId val="351786496"/>
        <c:axId val="351788032"/>
      </c:scatterChart>
      <c:valAx>
        <c:axId val="3517864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788032"/>
        <c:crossesAt val="-1.5"/>
        <c:crossBetween val="midCat"/>
      </c:valAx>
      <c:valAx>
        <c:axId val="3517880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7864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126 - BEHI'!$A$36:$A$50</c:f>
              <c:numCache>
                <c:formatCode>#,##0.00_);[Red]\(#,##0.00\)</c:formatCode>
                <c:ptCount val="15"/>
              </c:numCache>
            </c:numRef>
          </c:xVal>
          <c:yVal>
            <c:numRef>
              <c:f>'BK # 126 - BEHI'!$E$36:$E$50</c:f>
              <c:numCache>
                <c:formatCode>#,##0.00_);[Red]\(#,##0.00\)</c:formatCode>
                <c:ptCount val="15"/>
              </c:numCache>
            </c:numRef>
          </c:yVal>
          <c:smooth val="0"/>
          <c:extLst>
            <c:ext xmlns:c16="http://schemas.microsoft.com/office/drawing/2014/chart" uri="{C3380CC4-5D6E-409C-BE32-E72D297353CC}">
              <c16:uniqueId val="{00000000-F127-40D3-81C2-A4DD2E089E57}"/>
            </c:ext>
          </c:extLst>
        </c:ser>
        <c:ser>
          <c:idx val="0"/>
          <c:order val="1"/>
          <c:tx>
            <c:v>Bankfull</c:v>
          </c:tx>
          <c:spPr>
            <a:ln w="25400">
              <a:solidFill>
                <a:srgbClr val="FF0000"/>
              </a:solidFill>
              <a:prstDash val="sysDash"/>
            </a:ln>
          </c:spPr>
          <c:marker>
            <c:symbol val="none"/>
          </c:marker>
          <c:xVal>
            <c:numRef>
              <c:f>'BK # 126 - BEHI'!$A$54:$A$55</c:f>
              <c:numCache>
                <c:formatCode>#,##0.00_);[Red]\(#,##0.00\)</c:formatCode>
                <c:ptCount val="2"/>
              </c:numCache>
            </c:numRef>
          </c:xVal>
          <c:yVal>
            <c:numRef>
              <c:f>'BK # 126 - BEHI'!$E$54:$E$55</c:f>
              <c:numCache>
                <c:formatCode>#,##0.00_);[Red]\(#,##0.00\)</c:formatCode>
                <c:ptCount val="2"/>
              </c:numCache>
            </c:numRef>
          </c:yVal>
          <c:smooth val="0"/>
          <c:extLst>
            <c:ext xmlns:c16="http://schemas.microsoft.com/office/drawing/2014/chart" uri="{C3380CC4-5D6E-409C-BE32-E72D297353CC}">
              <c16:uniqueId val="{00000001-F127-40D3-81C2-A4DD2E089E57}"/>
            </c:ext>
          </c:extLst>
        </c:ser>
        <c:dLbls>
          <c:showLegendKey val="0"/>
          <c:showVal val="0"/>
          <c:showCatName val="0"/>
          <c:showSerName val="0"/>
          <c:showPercent val="0"/>
          <c:showBubbleSize val="0"/>
        </c:dLbls>
        <c:axId val="414209920"/>
        <c:axId val="414211456"/>
      </c:scatterChart>
      <c:valAx>
        <c:axId val="4142099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211456"/>
        <c:crossesAt val="-1.5"/>
        <c:crossBetween val="midCat"/>
      </c:valAx>
      <c:valAx>
        <c:axId val="4142114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2099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932-4230-AA62-E4E24039C0D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932-4230-AA62-E4E24039C0DF}"/>
            </c:ext>
          </c:extLst>
        </c:ser>
        <c:dLbls>
          <c:showLegendKey val="0"/>
          <c:showVal val="0"/>
          <c:showCatName val="0"/>
          <c:showSerName val="0"/>
          <c:showPercent val="0"/>
          <c:showBubbleSize val="0"/>
        </c:dLbls>
        <c:axId val="414249344"/>
        <c:axId val="414250880"/>
      </c:scatterChart>
      <c:valAx>
        <c:axId val="41424934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250880"/>
        <c:crossesAt val="-1.5"/>
        <c:crossBetween val="midCat"/>
      </c:valAx>
      <c:valAx>
        <c:axId val="4142508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41424934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14 - BEHI'!$A$36:$A$50</c:f>
              <c:numCache>
                <c:formatCode>#,##0.00_);[Red]\(#,##0.00\)</c:formatCode>
                <c:ptCount val="15"/>
              </c:numCache>
            </c:numRef>
          </c:xVal>
          <c:yVal>
            <c:numRef>
              <c:f>'BK # 14 - BEHI'!$E$36:$E$50</c:f>
              <c:numCache>
                <c:formatCode>#,##0.00_);[Red]\(#,##0.00\)</c:formatCode>
                <c:ptCount val="15"/>
              </c:numCache>
            </c:numRef>
          </c:yVal>
          <c:smooth val="0"/>
          <c:extLst>
            <c:ext xmlns:c16="http://schemas.microsoft.com/office/drawing/2014/chart" uri="{C3380CC4-5D6E-409C-BE32-E72D297353CC}">
              <c16:uniqueId val="{00000000-E6D2-4CDD-8743-329F46B6BDD9}"/>
            </c:ext>
          </c:extLst>
        </c:ser>
        <c:ser>
          <c:idx val="0"/>
          <c:order val="1"/>
          <c:tx>
            <c:v>Bankfull</c:v>
          </c:tx>
          <c:spPr>
            <a:ln w="25400">
              <a:solidFill>
                <a:srgbClr val="FF0000"/>
              </a:solidFill>
              <a:prstDash val="sysDash"/>
            </a:ln>
          </c:spPr>
          <c:marker>
            <c:symbol val="none"/>
          </c:marker>
          <c:xVal>
            <c:numRef>
              <c:f>'BK # 14 - BEHI'!$A$54:$A$55</c:f>
              <c:numCache>
                <c:formatCode>#,##0.00_);[Red]\(#,##0.00\)</c:formatCode>
                <c:ptCount val="2"/>
              </c:numCache>
            </c:numRef>
          </c:xVal>
          <c:yVal>
            <c:numRef>
              <c:f>'BK # 14 - BEHI'!$E$54:$E$55</c:f>
              <c:numCache>
                <c:formatCode>#,##0.00_);[Red]\(#,##0.00\)</c:formatCode>
                <c:ptCount val="2"/>
              </c:numCache>
            </c:numRef>
          </c:yVal>
          <c:smooth val="0"/>
          <c:extLst>
            <c:ext xmlns:c16="http://schemas.microsoft.com/office/drawing/2014/chart" uri="{C3380CC4-5D6E-409C-BE32-E72D297353CC}">
              <c16:uniqueId val="{00000001-E6D2-4CDD-8743-329F46B6BDD9}"/>
            </c:ext>
          </c:extLst>
        </c:ser>
        <c:dLbls>
          <c:showLegendKey val="0"/>
          <c:showVal val="0"/>
          <c:showCatName val="0"/>
          <c:showSerName val="0"/>
          <c:showPercent val="0"/>
          <c:showBubbleSize val="0"/>
        </c:dLbls>
        <c:axId val="351580160"/>
        <c:axId val="351581696"/>
      </c:scatterChart>
      <c:valAx>
        <c:axId val="3515801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581696"/>
        <c:crossesAt val="-1.5"/>
        <c:crossBetween val="midCat"/>
      </c:valAx>
      <c:valAx>
        <c:axId val="3515816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5801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69C-415D-BE3C-70B8E354F17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69C-415D-BE3C-70B8E354F174}"/>
            </c:ext>
          </c:extLst>
        </c:ser>
        <c:dLbls>
          <c:showLegendKey val="0"/>
          <c:showVal val="0"/>
          <c:showCatName val="0"/>
          <c:showSerName val="0"/>
          <c:showPercent val="0"/>
          <c:showBubbleSize val="0"/>
        </c:dLbls>
        <c:axId val="351881472"/>
        <c:axId val="351883264"/>
      </c:scatterChart>
      <c:valAx>
        <c:axId val="3518814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883264"/>
        <c:crossesAt val="-1.5"/>
        <c:crossBetween val="midCat"/>
      </c:valAx>
      <c:valAx>
        <c:axId val="3518832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18814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15 - BEHI'!$A$36:$A$50</c:f>
              <c:numCache>
                <c:formatCode>#,##0.00_);[Red]\(#,##0.00\)</c:formatCode>
                <c:ptCount val="15"/>
              </c:numCache>
            </c:numRef>
          </c:xVal>
          <c:yVal>
            <c:numRef>
              <c:f>'BK # 15 - BEHI'!$E$36:$E$50</c:f>
              <c:numCache>
                <c:formatCode>#,##0.00_);[Red]\(#,##0.00\)</c:formatCode>
                <c:ptCount val="15"/>
              </c:numCache>
            </c:numRef>
          </c:yVal>
          <c:smooth val="0"/>
          <c:extLst>
            <c:ext xmlns:c16="http://schemas.microsoft.com/office/drawing/2014/chart" uri="{C3380CC4-5D6E-409C-BE32-E72D297353CC}">
              <c16:uniqueId val="{00000000-8A29-4BAE-BDC5-F3AF1D78E80F}"/>
            </c:ext>
          </c:extLst>
        </c:ser>
        <c:ser>
          <c:idx val="0"/>
          <c:order val="1"/>
          <c:tx>
            <c:v>Bankfull</c:v>
          </c:tx>
          <c:spPr>
            <a:ln w="25400">
              <a:solidFill>
                <a:srgbClr val="FF0000"/>
              </a:solidFill>
              <a:prstDash val="sysDash"/>
            </a:ln>
          </c:spPr>
          <c:marker>
            <c:symbol val="none"/>
          </c:marker>
          <c:xVal>
            <c:numRef>
              <c:f>'BK # 15 - BEHI'!$A$54:$A$55</c:f>
              <c:numCache>
                <c:formatCode>#,##0.00_);[Red]\(#,##0.00\)</c:formatCode>
                <c:ptCount val="2"/>
              </c:numCache>
            </c:numRef>
          </c:xVal>
          <c:yVal>
            <c:numRef>
              <c:f>'BK # 15 - BEHI'!$E$54:$E$55</c:f>
              <c:numCache>
                <c:formatCode>#,##0.00_);[Red]\(#,##0.00\)</c:formatCode>
                <c:ptCount val="2"/>
              </c:numCache>
            </c:numRef>
          </c:yVal>
          <c:smooth val="0"/>
          <c:extLst>
            <c:ext xmlns:c16="http://schemas.microsoft.com/office/drawing/2014/chart" uri="{C3380CC4-5D6E-409C-BE32-E72D297353CC}">
              <c16:uniqueId val="{00000001-8A29-4BAE-BDC5-F3AF1D78E80F}"/>
            </c:ext>
          </c:extLst>
        </c:ser>
        <c:dLbls>
          <c:showLegendKey val="0"/>
          <c:showVal val="0"/>
          <c:showCatName val="0"/>
          <c:showSerName val="0"/>
          <c:showPercent val="0"/>
          <c:showBubbleSize val="0"/>
        </c:dLbls>
        <c:axId val="352615808"/>
        <c:axId val="352617600"/>
      </c:scatterChart>
      <c:valAx>
        <c:axId val="3526158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2617600"/>
        <c:crossesAt val="-1.5"/>
        <c:crossBetween val="midCat"/>
      </c:valAx>
      <c:valAx>
        <c:axId val="3526176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26158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FDD8-4381-91BC-08000B50EE9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FDD8-4381-91BC-08000B50EE9F}"/>
            </c:ext>
          </c:extLst>
        </c:ser>
        <c:dLbls>
          <c:showLegendKey val="0"/>
          <c:showVal val="0"/>
          <c:showCatName val="0"/>
          <c:showSerName val="0"/>
          <c:showPercent val="0"/>
          <c:showBubbleSize val="0"/>
        </c:dLbls>
        <c:axId val="352647040"/>
        <c:axId val="352648576"/>
      </c:scatterChart>
      <c:valAx>
        <c:axId val="3526470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2648576"/>
        <c:crossesAt val="-1.5"/>
        <c:crossBetween val="midCat"/>
      </c:valAx>
      <c:valAx>
        <c:axId val="3526485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26470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E97-4072-B5AD-66EA4AD29B9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E97-4072-B5AD-66EA4AD29B97}"/>
            </c:ext>
          </c:extLst>
        </c:ser>
        <c:dLbls>
          <c:showLegendKey val="0"/>
          <c:showVal val="0"/>
          <c:showCatName val="0"/>
          <c:showSerName val="0"/>
          <c:showPercent val="0"/>
          <c:showBubbleSize val="0"/>
        </c:dLbls>
        <c:axId val="347256320"/>
        <c:axId val="347257856"/>
      </c:scatterChart>
      <c:valAx>
        <c:axId val="3472563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257856"/>
        <c:crossesAt val="-1.5"/>
        <c:crossBetween val="midCat"/>
      </c:valAx>
      <c:valAx>
        <c:axId val="3472578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2563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16 - BEHI'!$A$36:$A$50</c:f>
              <c:numCache>
                <c:formatCode>#,##0.00_);[Red]\(#,##0.00\)</c:formatCode>
                <c:ptCount val="15"/>
              </c:numCache>
            </c:numRef>
          </c:xVal>
          <c:yVal>
            <c:numRef>
              <c:f>'BK # 16 - BEHI'!$E$36:$E$50</c:f>
              <c:numCache>
                <c:formatCode>#,##0.00_);[Red]\(#,##0.00\)</c:formatCode>
                <c:ptCount val="15"/>
              </c:numCache>
            </c:numRef>
          </c:yVal>
          <c:smooth val="0"/>
          <c:extLst>
            <c:ext xmlns:c16="http://schemas.microsoft.com/office/drawing/2014/chart" uri="{C3380CC4-5D6E-409C-BE32-E72D297353CC}">
              <c16:uniqueId val="{00000000-EE90-4435-AE44-66F6DD416714}"/>
            </c:ext>
          </c:extLst>
        </c:ser>
        <c:ser>
          <c:idx val="0"/>
          <c:order val="1"/>
          <c:tx>
            <c:v>Bankfull</c:v>
          </c:tx>
          <c:spPr>
            <a:ln w="25400">
              <a:solidFill>
                <a:srgbClr val="FF0000"/>
              </a:solidFill>
              <a:prstDash val="sysDash"/>
            </a:ln>
          </c:spPr>
          <c:marker>
            <c:symbol val="none"/>
          </c:marker>
          <c:xVal>
            <c:numRef>
              <c:f>'BK # 16 - BEHI'!$A$54:$A$55</c:f>
              <c:numCache>
                <c:formatCode>#,##0.00_);[Red]\(#,##0.00\)</c:formatCode>
                <c:ptCount val="2"/>
              </c:numCache>
            </c:numRef>
          </c:xVal>
          <c:yVal>
            <c:numRef>
              <c:f>'BK # 16 - BEHI'!$E$54:$E$55</c:f>
              <c:numCache>
                <c:formatCode>#,##0.00_);[Red]\(#,##0.00\)</c:formatCode>
                <c:ptCount val="2"/>
              </c:numCache>
            </c:numRef>
          </c:yVal>
          <c:smooth val="0"/>
          <c:extLst>
            <c:ext xmlns:c16="http://schemas.microsoft.com/office/drawing/2014/chart" uri="{C3380CC4-5D6E-409C-BE32-E72D297353CC}">
              <c16:uniqueId val="{00000001-EE90-4435-AE44-66F6DD416714}"/>
            </c:ext>
          </c:extLst>
        </c:ser>
        <c:dLbls>
          <c:showLegendKey val="0"/>
          <c:showVal val="0"/>
          <c:showCatName val="0"/>
          <c:showSerName val="0"/>
          <c:showPercent val="0"/>
          <c:showBubbleSize val="0"/>
        </c:dLbls>
        <c:axId val="353188864"/>
        <c:axId val="353108736"/>
      </c:scatterChart>
      <c:valAx>
        <c:axId val="3531888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108736"/>
        <c:crossesAt val="-1.5"/>
        <c:crossBetween val="midCat"/>
      </c:valAx>
      <c:valAx>
        <c:axId val="3531087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1888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894-4322-8CBD-C11F65C384A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894-4322-8CBD-C11F65C384A0}"/>
            </c:ext>
          </c:extLst>
        </c:ser>
        <c:dLbls>
          <c:showLegendKey val="0"/>
          <c:showVal val="0"/>
          <c:showCatName val="0"/>
          <c:showSerName val="0"/>
          <c:showPercent val="0"/>
          <c:showBubbleSize val="0"/>
        </c:dLbls>
        <c:axId val="353142272"/>
        <c:axId val="353143808"/>
      </c:scatterChart>
      <c:valAx>
        <c:axId val="3531422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143808"/>
        <c:crossesAt val="-1.5"/>
        <c:crossBetween val="midCat"/>
      </c:valAx>
      <c:valAx>
        <c:axId val="3531438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1422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17 - BEHI'!$A$36:$A$50</c:f>
              <c:numCache>
                <c:formatCode>#,##0.00_);[Red]\(#,##0.00\)</c:formatCode>
                <c:ptCount val="15"/>
              </c:numCache>
            </c:numRef>
          </c:xVal>
          <c:yVal>
            <c:numRef>
              <c:f>'BK # 17 - BEHI'!$E$36:$E$50</c:f>
              <c:numCache>
                <c:formatCode>#,##0.00_);[Red]\(#,##0.00\)</c:formatCode>
                <c:ptCount val="15"/>
              </c:numCache>
            </c:numRef>
          </c:yVal>
          <c:smooth val="0"/>
          <c:extLst>
            <c:ext xmlns:c16="http://schemas.microsoft.com/office/drawing/2014/chart" uri="{C3380CC4-5D6E-409C-BE32-E72D297353CC}">
              <c16:uniqueId val="{00000000-ADE3-4B2E-AD97-184F0CC07FBE}"/>
            </c:ext>
          </c:extLst>
        </c:ser>
        <c:ser>
          <c:idx val="0"/>
          <c:order val="1"/>
          <c:tx>
            <c:v>Bankfull</c:v>
          </c:tx>
          <c:spPr>
            <a:ln w="25400">
              <a:solidFill>
                <a:srgbClr val="FF0000"/>
              </a:solidFill>
              <a:prstDash val="sysDash"/>
            </a:ln>
          </c:spPr>
          <c:marker>
            <c:symbol val="none"/>
          </c:marker>
          <c:xVal>
            <c:numRef>
              <c:f>'BK # 17 - BEHI'!$A$54:$A$55</c:f>
              <c:numCache>
                <c:formatCode>#,##0.00_);[Red]\(#,##0.00\)</c:formatCode>
                <c:ptCount val="2"/>
              </c:numCache>
            </c:numRef>
          </c:xVal>
          <c:yVal>
            <c:numRef>
              <c:f>'BK # 17 - BEHI'!$E$54:$E$55</c:f>
              <c:numCache>
                <c:formatCode>#,##0.00_);[Red]\(#,##0.00\)</c:formatCode>
                <c:ptCount val="2"/>
              </c:numCache>
            </c:numRef>
          </c:yVal>
          <c:smooth val="0"/>
          <c:extLst>
            <c:ext xmlns:c16="http://schemas.microsoft.com/office/drawing/2014/chart" uri="{C3380CC4-5D6E-409C-BE32-E72D297353CC}">
              <c16:uniqueId val="{00000001-ADE3-4B2E-AD97-184F0CC07FBE}"/>
            </c:ext>
          </c:extLst>
        </c:ser>
        <c:dLbls>
          <c:showLegendKey val="0"/>
          <c:showVal val="0"/>
          <c:showCatName val="0"/>
          <c:showSerName val="0"/>
          <c:showPercent val="0"/>
          <c:showBubbleSize val="0"/>
        </c:dLbls>
        <c:axId val="353208960"/>
        <c:axId val="354312576"/>
      </c:scatterChart>
      <c:valAx>
        <c:axId val="3532089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312576"/>
        <c:crossesAt val="-1.5"/>
        <c:crossBetween val="midCat"/>
      </c:valAx>
      <c:valAx>
        <c:axId val="3543125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2089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E4C-4CAB-B5B9-CFB6D9872913}"/>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E4C-4CAB-B5B9-CFB6D9872913}"/>
            </c:ext>
          </c:extLst>
        </c:ser>
        <c:dLbls>
          <c:showLegendKey val="0"/>
          <c:showVal val="0"/>
          <c:showCatName val="0"/>
          <c:showSerName val="0"/>
          <c:showPercent val="0"/>
          <c:showBubbleSize val="0"/>
        </c:dLbls>
        <c:axId val="354350208"/>
        <c:axId val="354351744"/>
      </c:scatterChart>
      <c:valAx>
        <c:axId val="3543502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351744"/>
        <c:crossesAt val="-1.5"/>
        <c:crossBetween val="midCat"/>
      </c:valAx>
      <c:valAx>
        <c:axId val="3543517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3502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18 - BEHI'!$A$36:$A$50</c:f>
              <c:numCache>
                <c:formatCode>#,##0.00_);[Red]\(#,##0.00\)</c:formatCode>
                <c:ptCount val="15"/>
              </c:numCache>
            </c:numRef>
          </c:xVal>
          <c:yVal>
            <c:numRef>
              <c:f>'BK # 18 - BEHI'!$E$36:$E$50</c:f>
              <c:numCache>
                <c:formatCode>#,##0.00_);[Red]\(#,##0.00\)</c:formatCode>
                <c:ptCount val="15"/>
              </c:numCache>
            </c:numRef>
          </c:yVal>
          <c:smooth val="0"/>
          <c:extLst>
            <c:ext xmlns:c16="http://schemas.microsoft.com/office/drawing/2014/chart" uri="{C3380CC4-5D6E-409C-BE32-E72D297353CC}">
              <c16:uniqueId val="{00000000-5030-4826-A43C-9BBC9D1249E8}"/>
            </c:ext>
          </c:extLst>
        </c:ser>
        <c:ser>
          <c:idx val="0"/>
          <c:order val="1"/>
          <c:tx>
            <c:v>Bankfull</c:v>
          </c:tx>
          <c:spPr>
            <a:ln w="25400">
              <a:solidFill>
                <a:srgbClr val="FF0000"/>
              </a:solidFill>
              <a:prstDash val="sysDash"/>
            </a:ln>
          </c:spPr>
          <c:marker>
            <c:symbol val="none"/>
          </c:marker>
          <c:xVal>
            <c:numRef>
              <c:f>'BK # 18 - BEHI'!$A$54:$A$55</c:f>
              <c:numCache>
                <c:formatCode>#,##0.00_);[Red]\(#,##0.00\)</c:formatCode>
                <c:ptCount val="2"/>
              </c:numCache>
            </c:numRef>
          </c:xVal>
          <c:yVal>
            <c:numRef>
              <c:f>'BK # 18 - BEHI'!$E$54:$E$55</c:f>
              <c:numCache>
                <c:formatCode>#,##0.00_);[Red]\(#,##0.00\)</c:formatCode>
                <c:ptCount val="2"/>
              </c:numCache>
            </c:numRef>
          </c:yVal>
          <c:smooth val="0"/>
          <c:extLst>
            <c:ext xmlns:c16="http://schemas.microsoft.com/office/drawing/2014/chart" uri="{C3380CC4-5D6E-409C-BE32-E72D297353CC}">
              <c16:uniqueId val="{00000001-5030-4826-A43C-9BBC9D1249E8}"/>
            </c:ext>
          </c:extLst>
        </c:ser>
        <c:dLbls>
          <c:showLegendKey val="0"/>
          <c:showVal val="0"/>
          <c:showCatName val="0"/>
          <c:showSerName val="0"/>
          <c:showPercent val="0"/>
          <c:showBubbleSize val="0"/>
        </c:dLbls>
        <c:axId val="353725056"/>
        <c:axId val="354414592"/>
      </c:scatterChart>
      <c:valAx>
        <c:axId val="3537250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414592"/>
        <c:crossesAt val="-1.5"/>
        <c:crossBetween val="midCat"/>
      </c:valAx>
      <c:valAx>
        <c:axId val="3544145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7250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DA7-4C43-8FD4-5A105C1ECD3C}"/>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DA7-4C43-8FD4-5A105C1ECD3C}"/>
            </c:ext>
          </c:extLst>
        </c:ser>
        <c:dLbls>
          <c:showLegendKey val="0"/>
          <c:showVal val="0"/>
          <c:showCatName val="0"/>
          <c:showSerName val="0"/>
          <c:showPercent val="0"/>
          <c:showBubbleSize val="0"/>
        </c:dLbls>
        <c:axId val="353805056"/>
        <c:axId val="353806592"/>
      </c:scatterChart>
      <c:valAx>
        <c:axId val="3538050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806592"/>
        <c:crossesAt val="-1.5"/>
        <c:crossBetween val="midCat"/>
      </c:valAx>
      <c:valAx>
        <c:axId val="3538065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8050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19 - BEHI'!$A$36:$A$50</c:f>
              <c:numCache>
                <c:formatCode>#,##0.00_);[Red]\(#,##0.00\)</c:formatCode>
                <c:ptCount val="15"/>
              </c:numCache>
            </c:numRef>
          </c:xVal>
          <c:yVal>
            <c:numRef>
              <c:f>'BK # 19 - BEHI'!$E$36:$E$50</c:f>
              <c:numCache>
                <c:formatCode>#,##0.00_);[Red]\(#,##0.00\)</c:formatCode>
                <c:ptCount val="15"/>
              </c:numCache>
            </c:numRef>
          </c:yVal>
          <c:smooth val="0"/>
          <c:extLst>
            <c:ext xmlns:c16="http://schemas.microsoft.com/office/drawing/2014/chart" uri="{C3380CC4-5D6E-409C-BE32-E72D297353CC}">
              <c16:uniqueId val="{00000000-F1C5-4A7C-A96F-1EA707FA89D3}"/>
            </c:ext>
          </c:extLst>
        </c:ser>
        <c:ser>
          <c:idx val="0"/>
          <c:order val="1"/>
          <c:tx>
            <c:v>Bankfull</c:v>
          </c:tx>
          <c:spPr>
            <a:ln w="25400">
              <a:solidFill>
                <a:srgbClr val="FF0000"/>
              </a:solidFill>
              <a:prstDash val="sysDash"/>
            </a:ln>
          </c:spPr>
          <c:marker>
            <c:symbol val="none"/>
          </c:marker>
          <c:xVal>
            <c:numRef>
              <c:f>'BK # 19 - BEHI'!$A$54:$A$55</c:f>
              <c:numCache>
                <c:formatCode>#,##0.00_);[Red]\(#,##0.00\)</c:formatCode>
                <c:ptCount val="2"/>
              </c:numCache>
            </c:numRef>
          </c:xVal>
          <c:yVal>
            <c:numRef>
              <c:f>'BK # 19 - BEHI'!$E$54:$E$55</c:f>
              <c:numCache>
                <c:formatCode>#,##0.00_);[Red]\(#,##0.00\)</c:formatCode>
                <c:ptCount val="2"/>
              </c:numCache>
            </c:numRef>
          </c:yVal>
          <c:smooth val="0"/>
          <c:extLst>
            <c:ext xmlns:c16="http://schemas.microsoft.com/office/drawing/2014/chart" uri="{C3380CC4-5D6E-409C-BE32-E72D297353CC}">
              <c16:uniqueId val="{00000001-F1C5-4A7C-A96F-1EA707FA89D3}"/>
            </c:ext>
          </c:extLst>
        </c:ser>
        <c:dLbls>
          <c:showLegendKey val="0"/>
          <c:showVal val="0"/>
          <c:showCatName val="0"/>
          <c:showSerName val="0"/>
          <c:showPercent val="0"/>
          <c:showBubbleSize val="0"/>
        </c:dLbls>
        <c:axId val="352491392"/>
        <c:axId val="352492928"/>
      </c:scatterChart>
      <c:valAx>
        <c:axId val="35249139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2492928"/>
        <c:crossesAt val="-1.5"/>
        <c:crossBetween val="midCat"/>
      </c:valAx>
      <c:valAx>
        <c:axId val="3524929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249139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934-44FD-9BCC-B366DD41128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934-44FD-9BCC-B366DD411284}"/>
            </c:ext>
          </c:extLst>
        </c:ser>
        <c:dLbls>
          <c:showLegendKey val="0"/>
          <c:showVal val="0"/>
          <c:showCatName val="0"/>
          <c:showSerName val="0"/>
          <c:showPercent val="0"/>
          <c:showBubbleSize val="0"/>
        </c:dLbls>
        <c:axId val="353984896"/>
        <c:axId val="353986432"/>
      </c:scatterChart>
      <c:valAx>
        <c:axId val="3539848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986432"/>
        <c:crossesAt val="-1.5"/>
        <c:crossBetween val="midCat"/>
      </c:valAx>
      <c:valAx>
        <c:axId val="3539864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39848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20 - BEHI'!$A$36:$A$50</c:f>
              <c:numCache>
                <c:formatCode>#,##0.00_);[Red]\(#,##0.00\)</c:formatCode>
                <c:ptCount val="15"/>
              </c:numCache>
            </c:numRef>
          </c:xVal>
          <c:yVal>
            <c:numRef>
              <c:f>'BK # 20 - BEHI'!$E$36:$E$50</c:f>
              <c:numCache>
                <c:formatCode>#,##0.00_);[Red]\(#,##0.00\)</c:formatCode>
                <c:ptCount val="15"/>
              </c:numCache>
            </c:numRef>
          </c:yVal>
          <c:smooth val="0"/>
          <c:extLst>
            <c:ext xmlns:c16="http://schemas.microsoft.com/office/drawing/2014/chart" uri="{C3380CC4-5D6E-409C-BE32-E72D297353CC}">
              <c16:uniqueId val="{00000000-4DFF-4C11-A378-549432551D0A}"/>
            </c:ext>
          </c:extLst>
        </c:ser>
        <c:ser>
          <c:idx val="0"/>
          <c:order val="1"/>
          <c:tx>
            <c:v>Bankfull</c:v>
          </c:tx>
          <c:spPr>
            <a:ln w="25400">
              <a:solidFill>
                <a:srgbClr val="FF0000"/>
              </a:solidFill>
              <a:prstDash val="sysDash"/>
            </a:ln>
          </c:spPr>
          <c:marker>
            <c:symbol val="none"/>
          </c:marker>
          <c:xVal>
            <c:numRef>
              <c:f>'BK # 20 - BEHI'!$A$54:$A$55</c:f>
              <c:numCache>
                <c:formatCode>#,##0.00_);[Red]\(#,##0.00\)</c:formatCode>
                <c:ptCount val="2"/>
              </c:numCache>
            </c:numRef>
          </c:xVal>
          <c:yVal>
            <c:numRef>
              <c:f>'BK # 20 - BEHI'!$E$54:$E$55</c:f>
              <c:numCache>
                <c:formatCode>#,##0.00_);[Red]\(#,##0.00\)</c:formatCode>
                <c:ptCount val="2"/>
              </c:numCache>
            </c:numRef>
          </c:yVal>
          <c:smooth val="0"/>
          <c:extLst>
            <c:ext xmlns:c16="http://schemas.microsoft.com/office/drawing/2014/chart" uri="{C3380CC4-5D6E-409C-BE32-E72D297353CC}">
              <c16:uniqueId val="{00000001-4DFF-4C11-A378-549432551D0A}"/>
            </c:ext>
          </c:extLst>
        </c:ser>
        <c:dLbls>
          <c:showLegendKey val="0"/>
          <c:showVal val="0"/>
          <c:showCatName val="0"/>
          <c:showSerName val="0"/>
          <c:showPercent val="0"/>
          <c:showBubbleSize val="0"/>
        </c:dLbls>
        <c:axId val="354035584"/>
        <c:axId val="354037120"/>
      </c:scatterChart>
      <c:valAx>
        <c:axId val="3540355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037120"/>
        <c:crossesAt val="-1.5"/>
        <c:crossBetween val="midCat"/>
      </c:valAx>
      <c:valAx>
        <c:axId val="35403712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0355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9E06-4A81-A9F0-BA01C6E5E63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9E06-4A81-A9F0-BA01C6E5E637}"/>
            </c:ext>
          </c:extLst>
        </c:ser>
        <c:dLbls>
          <c:showLegendKey val="0"/>
          <c:showVal val="0"/>
          <c:showCatName val="0"/>
          <c:showSerName val="0"/>
          <c:showPercent val="0"/>
          <c:showBubbleSize val="0"/>
        </c:dLbls>
        <c:axId val="354087296"/>
        <c:axId val="354088832"/>
      </c:scatterChart>
      <c:valAx>
        <c:axId val="3540872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088832"/>
        <c:crossesAt val="-1.5"/>
        <c:crossBetween val="midCat"/>
      </c:valAx>
      <c:valAx>
        <c:axId val="354088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0872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3 - BEHI'!$A$36:$A$50</c:f>
              <c:numCache>
                <c:formatCode>#,##0.00_);[Red]\(#,##0.00\)</c:formatCode>
                <c:ptCount val="15"/>
              </c:numCache>
            </c:numRef>
          </c:xVal>
          <c:yVal>
            <c:numRef>
              <c:f>'BK # 3 - BEHI'!$E$36:$E$50</c:f>
              <c:numCache>
                <c:formatCode>#,##0.00_);[Red]\(#,##0.00\)</c:formatCode>
                <c:ptCount val="15"/>
              </c:numCache>
            </c:numRef>
          </c:yVal>
          <c:smooth val="0"/>
          <c:extLst>
            <c:ext xmlns:c16="http://schemas.microsoft.com/office/drawing/2014/chart" uri="{C3380CC4-5D6E-409C-BE32-E72D297353CC}">
              <c16:uniqueId val="{00000000-6844-447B-B392-2B9DBDD8C29A}"/>
            </c:ext>
          </c:extLst>
        </c:ser>
        <c:ser>
          <c:idx val="0"/>
          <c:order val="1"/>
          <c:tx>
            <c:v>Bankfull</c:v>
          </c:tx>
          <c:spPr>
            <a:ln w="25400">
              <a:solidFill>
                <a:srgbClr val="FF0000"/>
              </a:solidFill>
              <a:prstDash val="sysDash"/>
            </a:ln>
          </c:spPr>
          <c:marker>
            <c:symbol val="none"/>
          </c:marker>
          <c:xVal>
            <c:numRef>
              <c:f>'BK # 3 - BEHI'!$A$54:$A$55</c:f>
              <c:numCache>
                <c:formatCode>#,##0.00_);[Red]\(#,##0.00\)</c:formatCode>
                <c:ptCount val="2"/>
              </c:numCache>
            </c:numRef>
          </c:xVal>
          <c:yVal>
            <c:numRef>
              <c:f>'BK # 3 - BEHI'!$E$54:$E$55</c:f>
              <c:numCache>
                <c:formatCode>#,##0.00_);[Red]\(#,##0.00\)</c:formatCode>
                <c:ptCount val="2"/>
              </c:numCache>
            </c:numRef>
          </c:yVal>
          <c:smooth val="0"/>
          <c:extLst>
            <c:ext xmlns:c16="http://schemas.microsoft.com/office/drawing/2014/chart" uri="{C3380CC4-5D6E-409C-BE32-E72D297353CC}">
              <c16:uniqueId val="{00000001-6844-447B-B392-2B9DBDD8C29A}"/>
            </c:ext>
          </c:extLst>
        </c:ser>
        <c:dLbls>
          <c:showLegendKey val="0"/>
          <c:showVal val="0"/>
          <c:showCatName val="0"/>
          <c:showSerName val="0"/>
          <c:showPercent val="0"/>
          <c:showBubbleSize val="0"/>
        </c:dLbls>
        <c:axId val="347855488"/>
        <c:axId val="347857280"/>
      </c:scatterChart>
      <c:valAx>
        <c:axId val="3478554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857280"/>
        <c:crossesAt val="-1.5"/>
        <c:crossBetween val="midCat"/>
      </c:valAx>
      <c:valAx>
        <c:axId val="3478572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8554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21 - BEHI'!$A$36:$A$50</c:f>
              <c:numCache>
                <c:formatCode>#,##0.00_);[Red]\(#,##0.00\)</c:formatCode>
                <c:ptCount val="15"/>
              </c:numCache>
            </c:numRef>
          </c:xVal>
          <c:yVal>
            <c:numRef>
              <c:f>'BK # 21 - BEHI'!$E$36:$E$50</c:f>
              <c:numCache>
                <c:formatCode>#,##0.00_);[Red]\(#,##0.00\)</c:formatCode>
                <c:ptCount val="15"/>
              </c:numCache>
            </c:numRef>
          </c:yVal>
          <c:smooth val="0"/>
          <c:extLst>
            <c:ext xmlns:c16="http://schemas.microsoft.com/office/drawing/2014/chart" uri="{C3380CC4-5D6E-409C-BE32-E72D297353CC}">
              <c16:uniqueId val="{00000000-8856-4195-BCB6-56CBD846A94D}"/>
            </c:ext>
          </c:extLst>
        </c:ser>
        <c:ser>
          <c:idx val="0"/>
          <c:order val="1"/>
          <c:tx>
            <c:v>Bankfull</c:v>
          </c:tx>
          <c:spPr>
            <a:ln w="25400">
              <a:solidFill>
                <a:srgbClr val="FF0000"/>
              </a:solidFill>
              <a:prstDash val="sysDash"/>
            </a:ln>
          </c:spPr>
          <c:marker>
            <c:symbol val="none"/>
          </c:marker>
          <c:xVal>
            <c:numRef>
              <c:f>'BK # 21 - BEHI'!$A$54:$A$55</c:f>
              <c:numCache>
                <c:formatCode>#,##0.00_);[Red]\(#,##0.00\)</c:formatCode>
                <c:ptCount val="2"/>
              </c:numCache>
            </c:numRef>
          </c:xVal>
          <c:yVal>
            <c:numRef>
              <c:f>'BK # 21 - BEHI'!$E$54:$E$55</c:f>
              <c:numCache>
                <c:formatCode>#,##0.00_);[Red]\(#,##0.00\)</c:formatCode>
                <c:ptCount val="2"/>
              </c:numCache>
            </c:numRef>
          </c:yVal>
          <c:smooth val="0"/>
          <c:extLst>
            <c:ext xmlns:c16="http://schemas.microsoft.com/office/drawing/2014/chart" uri="{C3380CC4-5D6E-409C-BE32-E72D297353CC}">
              <c16:uniqueId val="{00000001-8856-4195-BCB6-56CBD846A94D}"/>
            </c:ext>
          </c:extLst>
        </c:ser>
        <c:dLbls>
          <c:showLegendKey val="0"/>
          <c:showVal val="0"/>
          <c:showCatName val="0"/>
          <c:showSerName val="0"/>
          <c:showPercent val="0"/>
          <c:showBubbleSize val="0"/>
        </c:dLbls>
        <c:axId val="355083776"/>
        <c:axId val="355085312"/>
      </c:scatterChart>
      <c:valAx>
        <c:axId val="3550837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085312"/>
        <c:crossesAt val="-1.5"/>
        <c:crossBetween val="midCat"/>
      </c:valAx>
      <c:valAx>
        <c:axId val="3550853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0837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803C-4D26-AA0A-1280D1139D7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803C-4D26-AA0A-1280D1139D77}"/>
            </c:ext>
          </c:extLst>
        </c:ser>
        <c:dLbls>
          <c:showLegendKey val="0"/>
          <c:showVal val="0"/>
          <c:showCatName val="0"/>
          <c:showSerName val="0"/>
          <c:showPercent val="0"/>
          <c:showBubbleSize val="0"/>
        </c:dLbls>
        <c:axId val="355110912"/>
        <c:axId val="355112448"/>
      </c:scatterChart>
      <c:valAx>
        <c:axId val="3551109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112448"/>
        <c:crossesAt val="-1.5"/>
        <c:crossBetween val="midCat"/>
      </c:valAx>
      <c:valAx>
        <c:axId val="35511244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1109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22 - BEHI'!$A$36:$A$50</c:f>
              <c:numCache>
                <c:formatCode>#,##0.00_);[Red]\(#,##0.00\)</c:formatCode>
                <c:ptCount val="15"/>
              </c:numCache>
            </c:numRef>
          </c:xVal>
          <c:yVal>
            <c:numRef>
              <c:f>'BK # 22 - BEHI'!$E$36:$E$50</c:f>
              <c:numCache>
                <c:formatCode>#,##0.00_);[Red]\(#,##0.00\)</c:formatCode>
                <c:ptCount val="15"/>
              </c:numCache>
            </c:numRef>
          </c:yVal>
          <c:smooth val="0"/>
          <c:extLst>
            <c:ext xmlns:c16="http://schemas.microsoft.com/office/drawing/2014/chart" uri="{C3380CC4-5D6E-409C-BE32-E72D297353CC}">
              <c16:uniqueId val="{00000000-C7CB-4CEF-BEAF-57DC55FD6734}"/>
            </c:ext>
          </c:extLst>
        </c:ser>
        <c:ser>
          <c:idx val="0"/>
          <c:order val="1"/>
          <c:tx>
            <c:v>Bankfull</c:v>
          </c:tx>
          <c:spPr>
            <a:ln w="25400">
              <a:solidFill>
                <a:srgbClr val="FF0000"/>
              </a:solidFill>
              <a:prstDash val="sysDash"/>
            </a:ln>
          </c:spPr>
          <c:marker>
            <c:symbol val="none"/>
          </c:marker>
          <c:xVal>
            <c:numRef>
              <c:f>'BK # 22 - BEHI'!$A$54:$A$55</c:f>
              <c:numCache>
                <c:formatCode>#,##0.00_);[Red]\(#,##0.00\)</c:formatCode>
                <c:ptCount val="2"/>
              </c:numCache>
            </c:numRef>
          </c:xVal>
          <c:yVal>
            <c:numRef>
              <c:f>'BK # 22 - BEHI'!$E$54:$E$55</c:f>
              <c:numCache>
                <c:formatCode>#,##0.00_);[Red]\(#,##0.00\)</c:formatCode>
                <c:ptCount val="2"/>
              </c:numCache>
            </c:numRef>
          </c:yVal>
          <c:smooth val="0"/>
          <c:extLst>
            <c:ext xmlns:c16="http://schemas.microsoft.com/office/drawing/2014/chart" uri="{C3380CC4-5D6E-409C-BE32-E72D297353CC}">
              <c16:uniqueId val="{00000001-C7CB-4CEF-BEAF-57DC55FD6734}"/>
            </c:ext>
          </c:extLst>
        </c:ser>
        <c:dLbls>
          <c:showLegendKey val="0"/>
          <c:showVal val="0"/>
          <c:showCatName val="0"/>
          <c:showSerName val="0"/>
          <c:showPercent val="0"/>
          <c:showBubbleSize val="0"/>
        </c:dLbls>
        <c:axId val="356322688"/>
        <c:axId val="356353152"/>
      </c:scatterChart>
      <c:valAx>
        <c:axId val="3563226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353152"/>
        <c:crossesAt val="-1.5"/>
        <c:crossBetween val="midCat"/>
      </c:valAx>
      <c:valAx>
        <c:axId val="3563531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3226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301-4812-8622-D390F95B6AE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301-4812-8622-D390F95B6AE9}"/>
            </c:ext>
          </c:extLst>
        </c:ser>
        <c:dLbls>
          <c:showLegendKey val="0"/>
          <c:showVal val="0"/>
          <c:showCatName val="0"/>
          <c:showSerName val="0"/>
          <c:showPercent val="0"/>
          <c:showBubbleSize val="0"/>
        </c:dLbls>
        <c:axId val="356599680"/>
        <c:axId val="356601216"/>
      </c:scatterChart>
      <c:valAx>
        <c:axId val="35659968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601216"/>
        <c:crossesAt val="-1.5"/>
        <c:crossBetween val="midCat"/>
      </c:valAx>
      <c:valAx>
        <c:axId val="35660121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59968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23 - BEHI'!$A$36:$A$50</c:f>
              <c:numCache>
                <c:formatCode>#,##0.00_);[Red]\(#,##0.00\)</c:formatCode>
                <c:ptCount val="15"/>
              </c:numCache>
            </c:numRef>
          </c:xVal>
          <c:yVal>
            <c:numRef>
              <c:f>'BK # 23 - BEHI'!$E$36:$E$50</c:f>
              <c:numCache>
                <c:formatCode>#,##0.00_);[Red]\(#,##0.00\)</c:formatCode>
                <c:ptCount val="15"/>
              </c:numCache>
            </c:numRef>
          </c:yVal>
          <c:smooth val="0"/>
          <c:extLst>
            <c:ext xmlns:c16="http://schemas.microsoft.com/office/drawing/2014/chart" uri="{C3380CC4-5D6E-409C-BE32-E72D297353CC}">
              <c16:uniqueId val="{00000000-1D62-496F-BF79-7C32F25A90F5}"/>
            </c:ext>
          </c:extLst>
        </c:ser>
        <c:ser>
          <c:idx val="0"/>
          <c:order val="1"/>
          <c:tx>
            <c:v>Bankfull</c:v>
          </c:tx>
          <c:spPr>
            <a:ln w="25400">
              <a:solidFill>
                <a:srgbClr val="FF0000"/>
              </a:solidFill>
              <a:prstDash val="sysDash"/>
            </a:ln>
          </c:spPr>
          <c:marker>
            <c:symbol val="none"/>
          </c:marker>
          <c:xVal>
            <c:numRef>
              <c:f>'BK # 23 - BEHI'!$A$54:$A$55</c:f>
              <c:numCache>
                <c:formatCode>#,##0.00_);[Red]\(#,##0.00\)</c:formatCode>
                <c:ptCount val="2"/>
              </c:numCache>
            </c:numRef>
          </c:xVal>
          <c:yVal>
            <c:numRef>
              <c:f>'BK # 23 - BEHI'!$E$54:$E$55</c:f>
              <c:numCache>
                <c:formatCode>#,##0.00_);[Red]\(#,##0.00\)</c:formatCode>
                <c:ptCount val="2"/>
              </c:numCache>
            </c:numRef>
          </c:yVal>
          <c:smooth val="0"/>
          <c:extLst>
            <c:ext xmlns:c16="http://schemas.microsoft.com/office/drawing/2014/chart" uri="{C3380CC4-5D6E-409C-BE32-E72D297353CC}">
              <c16:uniqueId val="{00000001-1D62-496F-BF79-7C32F25A90F5}"/>
            </c:ext>
          </c:extLst>
        </c:ser>
        <c:dLbls>
          <c:showLegendKey val="0"/>
          <c:showVal val="0"/>
          <c:showCatName val="0"/>
          <c:showSerName val="0"/>
          <c:showPercent val="0"/>
          <c:showBubbleSize val="0"/>
        </c:dLbls>
        <c:axId val="355273728"/>
        <c:axId val="355300096"/>
      </c:scatterChart>
      <c:valAx>
        <c:axId val="3552737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300096"/>
        <c:crossesAt val="-1.5"/>
        <c:crossBetween val="midCat"/>
      </c:valAx>
      <c:valAx>
        <c:axId val="3553000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2737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127B-428B-96FC-FA44A03D591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127B-428B-96FC-FA44A03D5911}"/>
            </c:ext>
          </c:extLst>
        </c:ser>
        <c:dLbls>
          <c:showLegendKey val="0"/>
          <c:showVal val="0"/>
          <c:showCatName val="0"/>
          <c:showSerName val="0"/>
          <c:showPercent val="0"/>
          <c:showBubbleSize val="0"/>
        </c:dLbls>
        <c:axId val="355325440"/>
        <c:axId val="355326976"/>
      </c:scatterChart>
      <c:valAx>
        <c:axId val="3553254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326976"/>
        <c:crossesAt val="-1.5"/>
        <c:crossBetween val="midCat"/>
      </c:valAx>
      <c:valAx>
        <c:axId val="3553269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3254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24 - BEHI'!$A$36:$A$50</c:f>
              <c:numCache>
                <c:formatCode>#,##0.00_);[Red]\(#,##0.00\)</c:formatCode>
                <c:ptCount val="15"/>
              </c:numCache>
            </c:numRef>
          </c:xVal>
          <c:yVal>
            <c:numRef>
              <c:f>'BK # 24 - BEHI'!$E$36:$E$50</c:f>
              <c:numCache>
                <c:formatCode>#,##0.00_);[Red]\(#,##0.00\)</c:formatCode>
                <c:ptCount val="15"/>
              </c:numCache>
            </c:numRef>
          </c:yVal>
          <c:smooth val="0"/>
          <c:extLst>
            <c:ext xmlns:c16="http://schemas.microsoft.com/office/drawing/2014/chart" uri="{C3380CC4-5D6E-409C-BE32-E72D297353CC}">
              <c16:uniqueId val="{00000000-C081-4277-91BB-8AC613FE8EC0}"/>
            </c:ext>
          </c:extLst>
        </c:ser>
        <c:ser>
          <c:idx val="0"/>
          <c:order val="1"/>
          <c:tx>
            <c:v>Bankfull</c:v>
          </c:tx>
          <c:spPr>
            <a:ln w="25400">
              <a:solidFill>
                <a:srgbClr val="FF0000"/>
              </a:solidFill>
              <a:prstDash val="sysDash"/>
            </a:ln>
          </c:spPr>
          <c:marker>
            <c:symbol val="none"/>
          </c:marker>
          <c:xVal>
            <c:numRef>
              <c:f>'BK # 24 - BEHI'!$A$54:$A$55</c:f>
              <c:numCache>
                <c:formatCode>#,##0.00_);[Red]\(#,##0.00\)</c:formatCode>
                <c:ptCount val="2"/>
              </c:numCache>
            </c:numRef>
          </c:xVal>
          <c:yVal>
            <c:numRef>
              <c:f>'BK # 24 - BEHI'!$E$54:$E$55</c:f>
              <c:numCache>
                <c:formatCode>#,##0.00_);[Red]\(#,##0.00\)</c:formatCode>
                <c:ptCount val="2"/>
              </c:numCache>
            </c:numRef>
          </c:yVal>
          <c:smooth val="0"/>
          <c:extLst>
            <c:ext xmlns:c16="http://schemas.microsoft.com/office/drawing/2014/chart" uri="{C3380CC4-5D6E-409C-BE32-E72D297353CC}">
              <c16:uniqueId val="{00000001-C081-4277-91BB-8AC613FE8EC0}"/>
            </c:ext>
          </c:extLst>
        </c:ser>
        <c:dLbls>
          <c:showLegendKey val="0"/>
          <c:showVal val="0"/>
          <c:showCatName val="0"/>
          <c:showSerName val="0"/>
          <c:showPercent val="0"/>
          <c:showBubbleSize val="0"/>
        </c:dLbls>
        <c:axId val="356763904"/>
        <c:axId val="356765696"/>
      </c:scatterChart>
      <c:valAx>
        <c:axId val="3567639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765696"/>
        <c:crossesAt val="-1.5"/>
        <c:crossBetween val="midCat"/>
      </c:valAx>
      <c:valAx>
        <c:axId val="3567656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7639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95CA-40FE-A587-A0A8147EF95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95CA-40FE-A587-A0A8147EF951}"/>
            </c:ext>
          </c:extLst>
        </c:ser>
        <c:dLbls>
          <c:showLegendKey val="0"/>
          <c:showVal val="0"/>
          <c:showCatName val="0"/>
          <c:showSerName val="0"/>
          <c:showPercent val="0"/>
          <c:showBubbleSize val="0"/>
        </c:dLbls>
        <c:axId val="357389056"/>
        <c:axId val="357390592"/>
      </c:scatterChart>
      <c:valAx>
        <c:axId val="3573890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390592"/>
        <c:crossesAt val="-1.5"/>
        <c:crossBetween val="midCat"/>
      </c:valAx>
      <c:valAx>
        <c:axId val="3573905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3890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25 - BEHI'!$A$36:$A$50</c:f>
              <c:numCache>
                <c:formatCode>#,##0.00_);[Red]\(#,##0.00\)</c:formatCode>
                <c:ptCount val="15"/>
              </c:numCache>
            </c:numRef>
          </c:xVal>
          <c:yVal>
            <c:numRef>
              <c:f>'BK # 25 - BEHI'!$E$36:$E$50</c:f>
              <c:numCache>
                <c:formatCode>#,##0.00_);[Red]\(#,##0.00\)</c:formatCode>
                <c:ptCount val="15"/>
              </c:numCache>
            </c:numRef>
          </c:yVal>
          <c:smooth val="0"/>
          <c:extLst>
            <c:ext xmlns:c16="http://schemas.microsoft.com/office/drawing/2014/chart" uri="{C3380CC4-5D6E-409C-BE32-E72D297353CC}">
              <c16:uniqueId val="{00000000-DDF1-4A02-A5D4-B127DF1E9AAB}"/>
            </c:ext>
          </c:extLst>
        </c:ser>
        <c:ser>
          <c:idx val="0"/>
          <c:order val="1"/>
          <c:tx>
            <c:v>Bankfull</c:v>
          </c:tx>
          <c:spPr>
            <a:ln w="25400">
              <a:solidFill>
                <a:srgbClr val="FF0000"/>
              </a:solidFill>
              <a:prstDash val="sysDash"/>
            </a:ln>
          </c:spPr>
          <c:marker>
            <c:symbol val="none"/>
          </c:marker>
          <c:xVal>
            <c:numRef>
              <c:f>'BK # 25 - BEHI'!$A$54:$A$55</c:f>
              <c:numCache>
                <c:formatCode>#,##0.00_);[Red]\(#,##0.00\)</c:formatCode>
                <c:ptCount val="2"/>
              </c:numCache>
            </c:numRef>
          </c:xVal>
          <c:yVal>
            <c:numRef>
              <c:f>'BK # 25 - BEHI'!$E$54:$E$55</c:f>
              <c:numCache>
                <c:formatCode>#,##0.00_);[Red]\(#,##0.00\)</c:formatCode>
                <c:ptCount val="2"/>
              </c:numCache>
            </c:numRef>
          </c:yVal>
          <c:smooth val="0"/>
          <c:extLst>
            <c:ext xmlns:c16="http://schemas.microsoft.com/office/drawing/2014/chart" uri="{C3380CC4-5D6E-409C-BE32-E72D297353CC}">
              <c16:uniqueId val="{00000001-DDF1-4A02-A5D4-B127DF1E9AAB}"/>
            </c:ext>
          </c:extLst>
        </c:ser>
        <c:dLbls>
          <c:showLegendKey val="0"/>
          <c:showVal val="0"/>
          <c:showCatName val="0"/>
          <c:showSerName val="0"/>
          <c:showPercent val="0"/>
          <c:showBubbleSize val="0"/>
        </c:dLbls>
        <c:axId val="354916224"/>
        <c:axId val="354917760"/>
      </c:scatterChart>
      <c:valAx>
        <c:axId val="3549162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917760"/>
        <c:crossesAt val="-1.5"/>
        <c:crossBetween val="midCat"/>
      </c:valAx>
      <c:valAx>
        <c:axId val="3549177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49162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A6E-45F3-AA3C-5135244E54D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A6E-45F3-AA3C-5135244E54D5}"/>
            </c:ext>
          </c:extLst>
        </c:ser>
        <c:dLbls>
          <c:showLegendKey val="0"/>
          <c:showVal val="0"/>
          <c:showCatName val="0"/>
          <c:showSerName val="0"/>
          <c:showPercent val="0"/>
          <c:showBubbleSize val="0"/>
        </c:dLbls>
        <c:axId val="355045760"/>
        <c:axId val="355047296"/>
      </c:scatterChart>
      <c:valAx>
        <c:axId val="3550457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047296"/>
        <c:crossesAt val="-1.5"/>
        <c:crossBetween val="midCat"/>
      </c:valAx>
      <c:valAx>
        <c:axId val="3550472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50457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006-43B3-A11A-F1FE7065BAD9}"/>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006-43B3-A11A-F1FE7065BAD9}"/>
            </c:ext>
          </c:extLst>
        </c:ser>
        <c:dLbls>
          <c:showLegendKey val="0"/>
          <c:showVal val="0"/>
          <c:showCatName val="0"/>
          <c:showSerName val="0"/>
          <c:showPercent val="0"/>
          <c:showBubbleSize val="0"/>
        </c:dLbls>
        <c:axId val="347952256"/>
        <c:axId val="347953792"/>
      </c:scatterChart>
      <c:valAx>
        <c:axId val="3479522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953792"/>
        <c:crossesAt val="-1.5"/>
        <c:crossBetween val="midCat"/>
      </c:valAx>
      <c:valAx>
        <c:axId val="3479537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79522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26 - BEHI'!$A$36:$A$50</c:f>
              <c:numCache>
                <c:formatCode>#,##0.00_);[Red]\(#,##0.00\)</c:formatCode>
                <c:ptCount val="15"/>
              </c:numCache>
            </c:numRef>
          </c:xVal>
          <c:yVal>
            <c:numRef>
              <c:f>'BK # 26 - BEHI'!$E$36:$E$50</c:f>
              <c:numCache>
                <c:formatCode>#,##0.00_);[Red]\(#,##0.00\)</c:formatCode>
                <c:ptCount val="15"/>
              </c:numCache>
            </c:numRef>
          </c:yVal>
          <c:smooth val="0"/>
          <c:extLst>
            <c:ext xmlns:c16="http://schemas.microsoft.com/office/drawing/2014/chart" uri="{C3380CC4-5D6E-409C-BE32-E72D297353CC}">
              <c16:uniqueId val="{00000000-5F85-41C5-9751-2DE97C4003CA}"/>
            </c:ext>
          </c:extLst>
        </c:ser>
        <c:ser>
          <c:idx val="0"/>
          <c:order val="1"/>
          <c:tx>
            <c:v>Bankfull</c:v>
          </c:tx>
          <c:spPr>
            <a:ln w="25400">
              <a:solidFill>
                <a:srgbClr val="FF0000"/>
              </a:solidFill>
              <a:prstDash val="sysDash"/>
            </a:ln>
          </c:spPr>
          <c:marker>
            <c:symbol val="none"/>
          </c:marker>
          <c:xVal>
            <c:numRef>
              <c:f>'BK # 26 - BEHI'!$A$54:$A$55</c:f>
              <c:numCache>
                <c:formatCode>#,##0.00_);[Red]\(#,##0.00\)</c:formatCode>
                <c:ptCount val="2"/>
              </c:numCache>
            </c:numRef>
          </c:xVal>
          <c:yVal>
            <c:numRef>
              <c:f>'BK # 26 - BEHI'!$E$54:$E$55</c:f>
              <c:numCache>
                <c:formatCode>#,##0.00_);[Red]\(#,##0.00\)</c:formatCode>
                <c:ptCount val="2"/>
              </c:numCache>
            </c:numRef>
          </c:yVal>
          <c:smooth val="0"/>
          <c:extLst>
            <c:ext xmlns:c16="http://schemas.microsoft.com/office/drawing/2014/chart" uri="{C3380CC4-5D6E-409C-BE32-E72D297353CC}">
              <c16:uniqueId val="{00000001-5F85-41C5-9751-2DE97C4003CA}"/>
            </c:ext>
          </c:extLst>
        </c:ser>
        <c:dLbls>
          <c:showLegendKey val="0"/>
          <c:showVal val="0"/>
          <c:showCatName val="0"/>
          <c:showSerName val="0"/>
          <c:showPercent val="0"/>
          <c:showBubbleSize val="0"/>
        </c:dLbls>
        <c:axId val="357094912"/>
        <c:axId val="357096448"/>
      </c:scatterChart>
      <c:valAx>
        <c:axId val="35709491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096448"/>
        <c:crossesAt val="-1.5"/>
        <c:crossBetween val="midCat"/>
      </c:valAx>
      <c:valAx>
        <c:axId val="35709644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09491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CD7-4CD2-A499-A4261B8C6EAD}"/>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CD7-4CD2-A499-A4261B8C6EAD}"/>
            </c:ext>
          </c:extLst>
        </c:ser>
        <c:dLbls>
          <c:showLegendKey val="0"/>
          <c:showVal val="0"/>
          <c:showCatName val="0"/>
          <c:showSerName val="0"/>
          <c:showPercent val="0"/>
          <c:showBubbleSize val="0"/>
        </c:dLbls>
        <c:axId val="357470208"/>
        <c:axId val="357471744"/>
      </c:scatterChart>
      <c:valAx>
        <c:axId val="3574702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471744"/>
        <c:crossesAt val="-1.5"/>
        <c:crossBetween val="midCat"/>
      </c:valAx>
      <c:valAx>
        <c:axId val="3574717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4702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27 - BEHI'!$A$36:$A$50</c:f>
              <c:numCache>
                <c:formatCode>#,##0.00_);[Red]\(#,##0.00\)</c:formatCode>
                <c:ptCount val="15"/>
              </c:numCache>
            </c:numRef>
          </c:xVal>
          <c:yVal>
            <c:numRef>
              <c:f>'BK # 27 - BEHI'!$E$36:$E$50</c:f>
              <c:numCache>
                <c:formatCode>#,##0.00_);[Red]\(#,##0.00\)</c:formatCode>
                <c:ptCount val="15"/>
              </c:numCache>
            </c:numRef>
          </c:yVal>
          <c:smooth val="0"/>
          <c:extLst>
            <c:ext xmlns:c16="http://schemas.microsoft.com/office/drawing/2014/chart" uri="{C3380CC4-5D6E-409C-BE32-E72D297353CC}">
              <c16:uniqueId val="{00000000-B979-49BE-9296-2B8E70117978}"/>
            </c:ext>
          </c:extLst>
        </c:ser>
        <c:ser>
          <c:idx val="0"/>
          <c:order val="1"/>
          <c:tx>
            <c:v>Bankfull</c:v>
          </c:tx>
          <c:spPr>
            <a:ln w="25400">
              <a:solidFill>
                <a:srgbClr val="FF0000"/>
              </a:solidFill>
              <a:prstDash val="sysDash"/>
            </a:ln>
          </c:spPr>
          <c:marker>
            <c:symbol val="none"/>
          </c:marker>
          <c:xVal>
            <c:numRef>
              <c:f>'BK # 27 - BEHI'!$A$54:$A$55</c:f>
              <c:numCache>
                <c:formatCode>#,##0.00_);[Red]\(#,##0.00\)</c:formatCode>
                <c:ptCount val="2"/>
              </c:numCache>
            </c:numRef>
          </c:xVal>
          <c:yVal>
            <c:numRef>
              <c:f>'BK # 27 - BEHI'!$E$54:$E$55</c:f>
              <c:numCache>
                <c:formatCode>#,##0.00_);[Red]\(#,##0.00\)</c:formatCode>
                <c:ptCount val="2"/>
              </c:numCache>
            </c:numRef>
          </c:yVal>
          <c:smooth val="0"/>
          <c:extLst>
            <c:ext xmlns:c16="http://schemas.microsoft.com/office/drawing/2014/chart" uri="{C3380CC4-5D6E-409C-BE32-E72D297353CC}">
              <c16:uniqueId val="{00000001-B979-49BE-9296-2B8E70117978}"/>
            </c:ext>
          </c:extLst>
        </c:ser>
        <c:dLbls>
          <c:showLegendKey val="0"/>
          <c:showVal val="0"/>
          <c:showCatName val="0"/>
          <c:showSerName val="0"/>
          <c:showPercent val="0"/>
          <c:showBubbleSize val="0"/>
        </c:dLbls>
        <c:axId val="358466688"/>
        <c:axId val="358468224"/>
      </c:scatterChart>
      <c:valAx>
        <c:axId val="3584666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468224"/>
        <c:crossesAt val="-1.5"/>
        <c:crossBetween val="midCat"/>
      </c:valAx>
      <c:valAx>
        <c:axId val="3584682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4666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7749-4402-8C37-A0BAB61A2DD5}"/>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7749-4402-8C37-A0BAB61A2DD5}"/>
            </c:ext>
          </c:extLst>
        </c:ser>
        <c:dLbls>
          <c:showLegendKey val="0"/>
          <c:showVal val="0"/>
          <c:showCatName val="0"/>
          <c:showSerName val="0"/>
          <c:showPercent val="0"/>
          <c:showBubbleSize val="0"/>
        </c:dLbls>
        <c:axId val="356126720"/>
        <c:axId val="356127872"/>
      </c:scatterChart>
      <c:valAx>
        <c:axId val="3561267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127872"/>
        <c:crossesAt val="-1.5"/>
        <c:crossBetween val="midCat"/>
      </c:valAx>
      <c:valAx>
        <c:axId val="3561278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61267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28 - BEHI'!$A$36:$A$50</c:f>
              <c:numCache>
                <c:formatCode>#,##0.00_);[Red]\(#,##0.00\)</c:formatCode>
                <c:ptCount val="15"/>
              </c:numCache>
            </c:numRef>
          </c:xVal>
          <c:yVal>
            <c:numRef>
              <c:f>'BK # 28 - BEHI'!$E$36:$E$50</c:f>
              <c:numCache>
                <c:formatCode>#,##0.00_);[Red]\(#,##0.00\)</c:formatCode>
                <c:ptCount val="15"/>
              </c:numCache>
            </c:numRef>
          </c:yVal>
          <c:smooth val="0"/>
          <c:extLst>
            <c:ext xmlns:c16="http://schemas.microsoft.com/office/drawing/2014/chart" uri="{C3380CC4-5D6E-409C-BE32-E72D297353CC}">
              <c16:uniqueId val="{00000000-74B5-4BBB-8CB6-C89E71492CD3}"/>
            </c:ext>
          </c:extLst>
        </c:ser>
        <c:ser>
          <c:idx val="0"/>
          <c:order val="1"/>
          <c:tx>
            <c:v>Bankfull</c:v>
          </c:tx>
          <c:spPr>
            <a:ln w="25400">
              <a:solidFill>
                <a:srgbClr val="FF0000"/>
              </a:solidFill>
              <a:prstDash val="sysDash"/>
            </a:ln>
          </c:spPr>
          <c:marker>
            <c:symbol val="none"/>
          </c:marker>
          <c:xVal>
            <c:numRef>
              <c:f>'BK # 28 - BEHI'!$A$54:$A$55</c:f>
              <c:numCache>
                <c:formatCode>#,##0.00_);[Red]\(#,##0.00\)</c:formatCode>
                <c:ptCount val="2"/>
              </c:numCache>
            </c:numRef>
          </c:xVal>
          <c:yVal>
            <c:numRef>
              <c:f>'BK # 28 - BEHI'!$E$54:$E$55</c:f>
              <c:numCache>
                <c:formatCode>#,##0.00_);[Red]\(#,##0.00\)</c:formatCode>
                <c:ptCount val="2"/>
              </c:numCache>
            </c:numRef>
          </c:yVal>
          <c:smooth val="0"/>
          <c:extLst>
            <c:ext xmlns:c16="http://schemas.microsoft.com/office/drawing/2014/chart" uri="{C3380CC4-5D6E-409C-BE32-E72D297353CC}">
              <c16:uniqueId val="{00000001-74B5-4BBB-8CB6-C89E71492CD3}"/>
            </c:ext>
          </c:extLst>
        </c:ser>
        <c:dLbls>
          <c:showLegendKey val="0"/>
          <c:showVal val="0"/>
          <c:showCatName val="0"/>
          <c:showSerName val="0"/>
          <c:showPercent val="0"/>
          <c:showBubbleSize val="0"/>
        </c:dLbls>
        <c:axId val="358753024"/>
        <c:axId val="358754560"/>
      </c:scatterChart>
      <c:valAx>
        <c:axId val="3587530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754560"/>
        <c:crossesAt val="-1.5"/>
        <c:crossBetween val="midCat"/>
      </c:valAx>
      <c:valAx>
        <c:axId val="3587545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7530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AA34-4F4D-85BE-401AB114D52D}"/>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AA34-4F4D-85BE-401AB114D52D}"/>
            </c:ext>
          </c:extLst>
        </c:ser>
        <c:dLbls>
          <c:showLegendKey val="0"/>
          <c:showVal val="0"/>
          <c:showCatName val="0"/>
          <c:showSerName val="0"/>
          <c:showPercent val="0"/>
          <c:showBubbleSize val="0"/>
        </c:dLbls>
        <c:axId val="358792192"/>
        <c:axId val="358802176"/>
      </c:scatterChart>
      <c:valAx>
        <c:axId val="35879219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802176"/>
        <c:crossesAt val="-1.5"/>
        <c:crossBetween val="midCat"/>
      </c:valAx>
      <c:valAx>
        <c:axId val="3588021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79219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29 - BEHI'!$A$36:$A$50</c:f>
              <c:numCache>
                <c:formatCode>#,##0.00_);[Red]\(#,##0.00\)</c:formatCode>
                <c:ptCount val="15"/>
              </c:numCache>
            </c:numRef>
          </c:xVal>
          <c:yVal>
            <c:numRef>
              <c:f>'BK # 29 - BEHI'!$E$36:$E$50</c:f>
              <c:numCache>
                <c:formatCode>#,##0.00_);[Red]\(#,##0.00\)</c:formatCode>
                <c:ptCount val="15"/>
              </c:numCache>
            </c:numRef>
          </c:yVal>
          <c:smooth val="0"/>
          <c:extLst>
            <c:ext xmlns:c16="http://schemas.microsoft.com/office/drawing/2014/chart" uri="{C3380CC4-5D6E-409C-BE32-E72D297353CC}">
              <c16:uniqueId val="{00000000-153F-43FB-B2A8-55633585D7BC}"/>
            </c:ext>
          </c:extLst>
        </c:ser>
        <c:ser>
          <c:idx val="0"/>
          <c:order val="1"/>
          <c:tx>
            <c:v>Bankfull</c:v>
          </c:tx>
          <c:spPr>
            <a:ln w="25400">
              <a:solidFill>
                <a:srgbClr val="FF0000"/>
              </a:solidFill>
              <a:prstDash val="sysDash"/>
            </a:ln>
          </c:spPr>
          <c:marker>
            <c:symbol val="none"/>
          </c:marker>
          <c:xVal>
            <c:numRef>
              <c:f>'BK # 29 - BEHI'!$A$54:$A$55</c:f>
              <c:numCache>
                <c:formatCode>#,##0.00_);[Red]\(#,##0.00\)</c:formatCode>
                <c:ptCount val="2"/>
              </c:numCache>
            </c:numRef>
          </c:xVal>
          <c:yVal>
            <c:numRef>
              <c:f>'BK # 29 - BEHI'!$E$54:$E$55</c:f>
              <c:numCache>
                <c:formatCode>#,##0.00_);[Red]\(#,##0.00\)</c:formatCode>
                <c:ptCount val="2"/>
              </c:numCache>
            </c:numRef>
          </c:yVal>
          <c:smooth val="0"/>
          <c:extLst>
            <c:ext xmlns:c16="http://schemas.microsoft.com/office/drawing/2014/chart" uri="{C3380CC4-5D6E-409C-BE32-E72D297353CC}">
              <c16:uniqueId val="{00000001-153F-43FB-B2A8-55633585D7BC}"/>
            </c:ext>
          </c:extLst>
        </c:ser>
        <c:dLbls>
          <c:showLegendKey val="0"/>
          <c:showVal val="0"/>
          <c:showCatName val="0"/>
          <c:showSerName val="0"/>
          <c:showPercent val="0"/>
          <c:showBubbleSize val="0"/>
        </c:dLbls>
        <c:axId val="359469440"/>
        <c:axId val="359470976"/>
      </c:scatterChart>
      <c:valAx>
        <c:axId val="35946944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470976"/>
        <c:crossesAt val="-1.5"/>
        <c:crossBetween val="midCat"/>
      </c:valAx>
      <c:valAx>
        <c:axId val="3594709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46944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BBA-48B7-BDF5-AF633266C30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BBA-48B7-BDF5-AF633266C300}"/>
            </c:ext>
          </c:extLst>
        </c:ser>
        <c:dLbls>
          <c:showLegendKey val="0"/>
          <c:showVal val="0"/>
          <c:showCatName val="0"/>
          <c:showSerName val="0"/>
          <c:showPercent val="0"/>
          <c:showBubbleSize val="0"/>
        </c:dLbls>
        <c:axId val="359496320"/>
        <c:axId val="359502208"/>
      </c:scatterChart>
      <c:valAx>
        <c:axId val="3594963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502208"/>
        <c:crossesAt val="-1.5"/>
        <c:crossBetween val="midCat"/>
      </c:valAx>
      <c:valAx>
        <c:axId val="3595022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4963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30 - BEHI'!$A$36:$A$50</c:f>
              <c:numCache>
                <c:formatCode>#,##0.00_);[Red]\(#,##0.00\)</c:formatCode>
                <c:ptCount val="15"/>
              </c:numCache>
            </c:numRef>
          </c:xVal>
          <c:yVal>
            <c:numRef>
              <c:f>'BK # 30 - BEHI'!$E$36:$E$50</c:f>
              <c:numCache>
                <c:formatCode>#,##0.00_);[Red]\(#,##0.00\)</c:formatCode>
                <c:ptCount val="15"/>
              </c:numCache>
            </c:numRef>
          </c:yVal>
          <c:smooth val="0"/>
          <c:extLst>
            <c:ext xmlns:c16="http://schemas.microsoft.com/office/drawing/2014/chart" uri="{C3380CC4-5D6E-409C-BE32-E72D297353CC}">
              <c16:uniqueId val="{00000000-CFD7-432D-A1BA-57FE3C759AAE}"/>
            </c:ext>
          </c:extLst>
        </c:ser>
        <c:ser>
          <c:idx val="0"/>
          <c:order val="1"/>
          <c:tx>
            <c:v>Bankfull</c:v>
          </c:tx>
          <c:spPr>
            <a:ln w="25400">
              <a:solidFill>
                <a:srgbClr val="FF0000"/>
              </a:solidFill>
              <a:prstDash val="sysDash"/>
            </a:ln>
          </c:spPr>
          <c:marker>
            <c:symbol val="none"/>
          </c:marker>
          <c:xVal>
            <c:numRef>
              <c:f>'BK # 30 - BEHI'!$A$54:$A$55</c:f>
              <c:numCache>
                <c:formatCode>#,##0.00_);[Red]\(#,##0.00\)</c:formatCode>
                <c:ptCount val="2"/>
              </c:numCache>
            </c:numRef>
          </c:xVal>
          <c:yVal>
            <c:numRef>
              <c:f>'BK # 30 - BEHI'!$E$54:$E$55</c:f>
              <c:numCache>
                <c:formatCode>#,##0.00_);[Red]\(#,##0.00\)</c:formatCode>
                <c:ptCount val="2"/>
              </c:numCache>
            </c:numRef>
          </c:yVal>
          <c:smooth val="0"/>
          <c:extLst>
            <c:ext xmlns:c16="http://schemas.microsoft.com/office/drawing/2014/chart" uri="{C3380CC4-5D6E-409C-BE32-E72D297353CC}">
              <c16:uniqueId val="{00000001-CFD7-432D-A1BA-57FE3C759AAE}"/>
            </c:ext>
          </c:extLst>
        </c:ser>
        <c:dLbls>
          <c:showLegendKey val="0"/>
          <c:showVal val="0"/>
          <c:showCatName val="0"/>
          <c:showSerName val="0"/>
          <c:showPercent val="0"/>
          <c:showBubbleSize val="0"/>
        </c:dLbls>
        <c:axId val="357794176"/>
        <c:axId val="357795328"/>
      </c:scatterChart>
      <c:valAx>
        <c:axId val="3577941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795328"/>
        <c:crossesAt val="-1.5"/>
        <c:crossBetween val="midCat"/>
      </c:valAx>
      <c:valAx>
        <c:axId val="3577953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77941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6B8B-48CC-AA98-EF1BDD57CDE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6B8B-48CC-AA98-EF1BDD57CDEA}"/>
            </c:ext>
          </c:extLst>
        </c:ser>
        <c:dLbls>
          <c:showLegendKey val="0"/>
          <c:showVal val="0"/>
          <c:showCatName val="0"/>
          <c:showSerName val="0"/>
          <c:showPercent val="0"/>
          <c:showBubbleSize val="0"/>
        </c:dLbls>
        <c:axId val="358091008"/>
        <c:axId val="358096896"/>
      </c:scatterChart>
      <c:valAx>
        <c:axId val="3580910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096896"/>
        <c:crossesAt val="-1.5"/>
        <c:crossBetween val="midCat"/>
      </c:valAx>
      <c:valAx>
        <c:axId val="3580968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0910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4 - BEHI'!$A$36:$A$50</c:f>
              <c:numCache>
                <c:formatCode>#,##0.00_);[Red]\(#,##0.00\)</c:formatCode>
                <c:ptCount val="15"/>
              </c:numCache>
            </c:numRef>
          </c:xVal>
          <c:yVal>
            <c:numRef>
              <c:f>'BK # 4 - BEHI'!$E$36:$E$50</c:f>
              <c:numCache>
                <c:formatCode>#,##0.00_);[Red]\(#,##0.00\)</c:formatCode>
                <c:ptCount val="15"/>
              </c:numCache>
            </c:numRef>
          </c:yVal>
          <c:smooth val="0"/>
          <c:extLst>
            <c:ext xmlns:c16="http://schemas.microsoft.com/office/drawing/2014/chart" uri="{C3380CC4-5D6E-409C-BE32-E72D297353CC}">
              <c16:uniqueId val="{00000000-625B-46A7-8861-D6FF2C044192}"/>
            </c:ext>
          </c:extLst>
        </c:ser>
        <c:ser>
          <c:idx val="0"/>
          <c:order val="1"/>
          <c:tx>
            <c:v>Bankfull</c:v>
          </c:tx>
          <c:spPr>
            <a:ln w="25400">
              <a:solidFill>
                <a:srgbClr val="FF0000"/>
              </a:solidFill>
              <a:prstDash val="sysDash"/>
            </a:ln>
          </c:spPr>
          <c:marker>
            <c:symbol val="none"/>
          </c:marker>
          <c:xVal>
            <c:numRef>
              <c:f>'BK # 4 - BEHI'!$A$54:$A$55</c:f>
              <c:numCache>
                <c:formatCode>#,##0.00_);[Red]\(#,##0.00\)</c:formatCode>
                <c:ptCount val="2"/>
              </c:numCache>
            </c:numRef>
          </c:xVal>
          <c:yVal>
            <c:numRef>
              <c:f>'BK # 4 - BEHI'!$E$54:$E$55</c:f>
              <c:numCache>
                <c:formatCode>#,##0.00_);[Red]\(#,##0.00\)</c:formatCode>
                <c:ptCount val="2"/>
              </c:numCache>
            </c:numRef>
          </c:yVal>
          <c:smooth val="0"/>
          <c:extLst>
            <c:ext xmlns:c16="http://schemas.microsoft.com/office/drawing/2014/chart" uri="{C3380CC4-5D6E-409C-BE32-E72D297353CC}">
              <c16:uniqueId val="{00000001-625B-46A7-8861-D6FF2C044192}"/>
            </c:ext>
          </c:extLst>
        </c:ser>
        <c:dLbls>
          <c:showLegendKey val="0"/>
          <c:showVal val="0"/>
          <c:showCatName val="0"/>
          <c:showSerName val="0"/>
          <c:showPercent val="0"/>
          <c:showBubbleSize val="0"/>
        </c:dLbls>
        <c:axId val="348772608"/>
        <c:axId val="348774400"/>
      </c:scatterChart>
      <c:valAx>
        <c:axId val="3487726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774400"/>
        <c:crossesAt val="-1.5"/>
        <c:crossBetween val="midCat"/>
      </c:valAx>
      <c:valAx>
        <c:axId val="3487744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7726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31 - BEHI'!$A$36:$A$50</c:f>
              <c:numCache>
                <c:formatCode>#,##0.00_);[Red]\(#,##0.00\)</c:formatCode>
                <c:ptCount val="15"/>
              </c:numCache>
            </c:numRef>
          </c:xVal>
          <c:yVal>
            <c:numRef>
              <c:f>'BK # 31 - BEHI'!$E$36:$E$50</c:f>
              <c:numCache>
                <c:formatCode>#,##0.00_);[Red]\(#,##0.00\)</c:formatCode>
                <c:ptCount val="15"/>
              </c:numCache>
            </c:numRef>
          </c:yVal>
          <c:smooth val="0"/>
          <c:extLst>
            <c:ext xmlns:c16="http://schemas.microsoft.com/office/drawing/2014/chart" uri="{C3380CC4-5D6E-409C-BE32-E72D297353CC}">
              <c16:uniqueId val="{00000000-DDC7-456F-AF2C-2DF84E2F25CF}"/>
            </c:ext>
          </c:extLst>
        </c:ser>
        <c:ser>
          <c:idx val="0"/>
          <c:order val="1"/>
          <c:tx>
            <c:v>Bankfull</c:v>
          </c:tx>
          <c:spPr>
            <a:ln w="25400">
              <a:solidFill>
                <a:srgbClr val="FF0000"/>
              </a:solidFill>
              <a:prstDash val="sysDash"/>
            </a:ln>
          </c:spPr>
          <c:marker>
            <c:symbol val="none"/>
          </c:marker>
          <c:xVal>
            <c:numRef>
              <c:f>'BK # 31 - BEHI'!$A$54:$A$55</c:f>
              <c:numCache>
                <c:formatCode>#,##0.00_);[Red]\(#,##0.00\)</c:formatCode>
                <c:ptCount val="2"/>
              </c:numCache>
            </c:numRef>
          </c:xVal>
          <c:yVal>
            <c:numRef>
              <c:f>'BK # 31 - BEHI'!$E$54:$E$55</c:f>
              <c:numCache>
                <c:formatCode>#,##0.00_);[Red]\(#,##0.00\)</c:formatCode>
                <c:ptCount val="2"/>
              </c:numCache>
            </c:numRef>
          </c:yVal>
          <c:smooth val="0"/>
          <c:extLst>
            <c:ext xmlns:c16="http://schemas.microsoft.com/office/drawing/2014/chart" uri="{C3380CC4-5D6E-409C-BE32-E72D297353CC}">
              <c16:uniqueId val="{00000001-DDC7-456F-AF2C-2DF84E2F25CF}"/>
            </c:ext>
          </c:extLst>
        </c:ser>
        <c:dLbls>
          <c:showLegendKey val="0"/>
          <c:showVal val="0"/>
          <c:showCatName val="0"/>
          <c:showSerName val="0"/>
          <c:showPercent val="0"/>
          <c:showBubbleSize val="0"/>
        </c:dLbls>
        <c:axId val="358169984"/>
        <c:axId val="359810176"/>
      </c:scatterChart>
      <c:valAx>
        <c:axId val="35816998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810176"/>
        <c:crossesAt val="-1.5"/>
        <c:crossBetween val="midCat"/>
      </c:valAx>
      <c:valAx>
        <c:axId val="3598101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16998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86A9-4E5A-BCAD-29E5E53B8E2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86A9-4E5A-BCAD-29E5E53B8E20}"/>
            </c:ext>
          </c:extLst>
        </c:ser>
        <c:dLbls>
          <c:showLegendKey val="0"/>
          <c:showVal val="0"/>
          <c:showCatName val="0"/>
          <c:showSerName val="0"/>
          <c:showPercent val="0"/>
          <c:showBubbleSize val="0"/>
        </c:dLbls>
        <c:axId val="359848192"/>
        <c:axId val="359727104"/>
      </c:scatterChart>
      <c:valAx>
        <c:axId val="35984819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727104"/>
        <c:crossesAt val="-1.5"/>
        <c:crossBetween val="midCat"/>
      </c:valAx>
      <c:valAx>
        <c:axId val="3597271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84819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32 - BEHI'!$A$36:$A$50</c:f>
              <c:numCache>
                <c:formatCode>#,##0.00_);[Red]\(#,##0.00\)</c:formatCode>
                <c:ptCount val="15"/>
              </c:numCache>
            </c:numRef>
          </c:xVal>
          <c:yVal>
            <c:numRef>
              <c:f>'BK # 32 - BEHI'!$E$36:$E$50</c:f>
              <c:numCache>
                <c:formatCode>#,##0.00_);[Red]\(#,##0.00\)</c:formatCode>
                <c:ptCount val="15"/>
              </c:numCache>
            </c:numRef>
          </c:yVal>
          <c:smooth val="0"/>
          <c:extLst>
            <c:ext xmlns:c16="http://schemas.microsoft.com/office/drawing/2014/chart" uri="{C3380CC4-5D6E-409C-BE32-E72D297353CC}">
              <c16:uniqueId val="{00000000-2D96-4BE0-8227-4BF5A2777B43}"/>
            </c:ext>
          </c:extLst>
        </c:ser>
        <c:ser>
          <c:idx val="0"/>
          <c:order val="1"/>
          <c:tx>
            <c:v>Bankfull</c:v>
          </c:tx>
          <c:spPr>
            <a:ln w="25400">
              <a:solidFill>
                <a:srgbClr val="FF0000"/>
              </a:solidFill>
              <a:prstDash val="sysDash"/>
            </a:ln>
          </c:spPr>
          <c:marker>
            <c:symbol val="none"/>
          </c:marker>
          <c:xVal>
            <c:numRef>
              <c:f>'BK # 32 - BEHI'!$A$54:$A$55</c:f>
              <c:numCache>
                <c:formatCode>#,##0.00_);[Red]\(#,##0.00\)</c:formatCode>
                <c:ptCount val="2"/>
              </c:numCache>
            </c:numRef>
          </c:xVal>
          <c:yVal>
            <c:numRef>
              <c:f>'BK # 32 - BEHI'!$E$54:$E$55</c:f>
              <c:numCache>
                <c:formatCode>#,##0.00_);[Red]\(#,##0.00\)</c:formatCode>
                <c:ptCount val="2"/>
              </c:numCache>
            </c:numRef>
          </c:yVal>
          <c:smooth val="0"/>
          <c:extLst>
            <c:ext xmlns:c16="http://schemas.microsoft.com/office/drawing/2014/chart" uri="{C3380CC4-5D6E-409C-BE32-E72D297353CC}">
              <c16:uniqueId val="{00000001-2D96-4BE0-8227-4BF5A2777B43}"/>
            </c:ext>
          </c:extLst>
        </c:ser>
        <c:dLbls>
          <c:showLegendKey val="0"/>
          <c:showVal val="0"/>
          <c:showCatName val="0"/>
          <c:showSerName val="0"/>
          <c:showPercent val="0"/>
          <c:showBubbleSize val="0"/>
        </c:dLbls>
        <c:axId val="359754752"/>
        <c:axId val="359777024"/>
      </c:scatterChart>
      <c:valAx>
        <c:axId val="35975475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777024"/>
        <c:crossesAt val="-1.5"/>
        <c:crossBetween val="midCat"/>
      </c:valAx>
      <c:valAx>
        <c:axId val="3597770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75475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777-4183-A907-C2D96A4A0B8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777-4183-A907-C2D96A4A0B8F}"/>
            </c:ext>
          </c:extLst>
        </c:ser>
        <c:dLbls>
          <c:showLegendKey val="0"/>
          <c:showVal val="0"/>
          <c:showCatName val="0"/>
          <c:showSerName val="0"/>
          <c:showPercent val="0"/>
          <c:showBubbleSize val="0"/>
        </c:dLbls>
        <c:axId val="358041088"/>
        <c:axId val="358042624"/>
      </c:scatterChart>
      <c:valAx>
        <c:axId val="3580410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042624"/>
        <c:crossesAt val="-1.5"/>
        <c:crossBetween val="midCat"/>
      </c:valAx>
      <c:valAx>
        <c:axId val="3580426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80410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33 - BEHI'!$A$36:$A$50</c:f>
              <c:numCache>
                <c:formatCode>#,##0.00_);[Red]\(#,##0.00\)</c:formatCode>
                <c:ptCount val="15"/>
              </c:numCache>
            </c:numRef>
          </c:xVal>
          <c:yVal>
            <c:numRef>
              <c:f>'BK # 33 - BEHI'!$E$36:$E$50</c:f>
              <c:numCache>
                <c:formatCode>#,##0.00_);[Red]\(#,##0.00\)</c:formatCode>
                <c:ptCount val="15"/>
              </c:numCache>
            </c:numRef>
          </c:yVal>
          <c:smooth val="0"/>
          <c:extLst>
            <c:ext xmlns:c16="http://schemas.microsoft.com/office/drawing/2014/chart" uri="{C3380CC4-5D6E-409C-BE32-E72D297353CC}">
              <c16:uniqueId val="{00000000-5642-4498-81F4-1844D625DCDD}"/>
            </c:ext>
          </c:extLst>
        </c:ser>
        <c:ser>
          <c:idx val="0"/>
          <c:order val="1"/>
          <c:tx>
            <c:v>Bankfull</c:v>
          </c:tx>
          <c:spPr>
            <a:ln w="25400">
              <a:solidFill>
                <a:srgbClr val="FF0000"/>
              </a:solidFill>
              <a:prstDash val="sysDash"/>
            </a:ln>
          </c:spPr>
          <c:marker>
            <c:symbol val="none"/>
          </c:marker>
          <c:xVal>
            <c:numRef>
              <c:f>'BK # 33 - BEHI'!$A$54:$A$55</c:f>
              <c:numCache>
                <c:formatCode>#,##0.00_);[Red]\(#,##0.00\)</c:formatCode>
                <c:ptCount val="2"/>
              </c:numCache>
            </c:numRef>
          </c:xVal>
          <c:yVal>
            <c:numRef>
              <c:f>'BK # 33 - BEHI'!$E$54:$E$55</c:f>
              <c:numCache>
                <c:formatCode>#,##0.00_);[Red]\(#,##0.00\)</c:formatCode>
                <c:ptCount val="2"/>
              </c:numCache>
            </c:numRef>
          </c:yVal>
          <c:smooth val="0"/>
          <c:extLst>
            <c:ext xmlns:c16="http://schemas.microsoft.com/office/drawing/2014/chart" uri="{C3380CC4-5D6E-409C-BE32-E72D297353CC}">
              <c16:uniqueId val="{00000001-5642-4498-81F4-1844D625DCDD}"/>
            </c:ext>
          </c:extLst>
        </c:ser>
        <c:dLbls>
          <c:showLegendKey val="0"/>
          <c:showVal val="0"/>
          <c:showCatName val="0"/>
          <c:showSerName val="0"/>
          <c:showPercent val="0"/>
          <c:showBubbleSize val="0"/>
        </c:dLbls>
        <c:axId val="360159872"/>
        <c:axId val="360087936"/>
      </c:scatterChart>
      <c:valAx>
        <c:axId val="36015987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0087936"/>
        <c:crossesAt val="-1.5"/>
        <c:crossBetween val="midCat"/>
      </c:valAx>
      <c:valAx>
        <c:axId val="36008793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015987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76C-4CC7-A349-E67DDE49E362}"/>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76C-4CC7-A349-E67DDE49E362}"/>
            </c:ext>
          </c:extLst>
        </c:ser>
        <c:dLbls>
          <c:showLegendKey val="0"/>
          <c:showVal val="0"/>
          <c:showCatName val="0"/>
          <c:showSerName val="0"/>
          <c:showPercent val="0"/>
          <c:showBubbleSize val="0"/>
        </c:dLbls>
        <c:axId val="360117376"/>
        <c:axId val="360118912"/>
      </c:scatterChart>
      <c:valAx>
        <c:axId val="3601173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0118912"/>
        <c:crossesAt val="-1.5"/>
        <c:crossBetween val="midCat"/>
      </c:valAx>
      <c:valAx>
        <c:axId val="3601189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01173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34 - BEHI'!$A$36:$A$50</c:f>
              <c:numCache>
                <c:formatCode>#,##0.00_);[Red]\(#,##0.00\)</c:formatCode>
                <c:ptCount val="15"/>
              </c:numCache>
            </c:numRef>
          </c:xVal>
          <c:yVal>
            <c:numRef>
              <c:f>'BK # 34 - BEHI'!$E$36:$E$50</c:f>
              <c:numCache>
                <c:formatCode>#,##0.00_);[Red]\(#,##0.00\)</c:formatCode>
                <c:ptCount val="15"/>
              </c:numCache>
            </c:numRef>
          </c:yVal>
          <c:smooth val="0"/>
          <c:extLst>
            <c:ext xmlns:c16="http://schemas.microsoft.com/office/drawing/2014/chart" uri="{C3380CC4-5D6E-409C-BE32-E72D297353CC}">
              <c16:uniqueId val="{00000000-FFC5-4487-B07D-8445D7D97B4B}"/>
            </c:ext>
          </c:extLst>
        </c:ser>
        <c:ser>
          <c:idx val="0"/>
          <c:order val="1"/>
          <c:tx>
            <c:v>Bankfull</c:v>
          </c:tx>
          <c:spPr>
            <a:ln w="25400">
              <a:solidFill>
                <a:srgbClr val="FF0000"/>
              </a:solidFill>
              <a:prstDash val="sysDash"/>
            </a:ln>
          </c:spPr>
          <c:marker>
            <c:symbol val="none"/>
          </c:marker>
          <c:xVal>
            <c:numRef>
              <c:f>'BK # 34 - BEHI'!$A$54:$A$55</c:f>
              <c:numCache>
                <c:formatCode>#,##0.00_);[Red]\(#,##0.00\)</c:formatCode>
                <c:ptCount val="2"/>
              </c:numCache>
            </c:numRef>
          </c:xVal>
          <c:yVal>
            <c:numRef>
              <c:f>'BK # 34 - BEHI'!$E$54:$E$55</c:f>
              <c:numCache>
                <c:formatCode>#,##0.00_);[Red]\(#,##0.00\)</c:formatCode>
                <c:ptCount val="2"/>
              </c:numCache>
            </c:numRef>
          </c:yVal>
          <c:smooth val="0"/>
          <c:extLst>
            <c:ext xmlns:c16="http://schemas.microsoft.com/office/drawing/2014/chart" uri="{C3380CC4-5D6E-409C-BE32-E72D297353CC}">
              <c16:uniqueId val="{00000001-FFC5-4487-B07D-8445D7D97B4B}"/>
            </c:ext>
          </c:extLst>
        </c:ser>
        <c:dLbls>
          <c:showLegendKey val="0"/>
          <c:showVal val="0"/>
          <c:showCatName val="0"/>
          <c:showSerName val="0"/>
          <c:showPercent val="0"/>
          <c:showBubbleSize val="0"/>
        </c:dLbls>
        <c:axId val="361441536"/>
        <c:axId val="361443328"/>
      </c:scatterChart>
      <c:valAx>
        <c:axId val="3614415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443328"/>
        <c:crossesAt val="-1.5"/>
        <c:crossBetween val="midCat"/>
      </c:valAx>
      <c:valAx>
        <c:axId val="36144332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4415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DC0E-4874-AE3E-2F3AD8E8C87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DC0E-4874-AE3E-2F3AD8E8C877}"/>
            </c:ext>
          </c:extLst>
        </c:ser>
        <c:dLbls>
          <c:showLegendKey val="0"/>
          <c:showVal val="0"/>
          <c:showCatName val="0"/>
          <c:showSerName val="0"/>
          <c:showPercent val="0"/>
          <c:showBubbleSize val="0"/>
        </c:dLbls>
        <c:axId val="361480960"/>
        <c:axId val="361482496"/>
      </c:scatterChart>
      <c:valAx>
        <c:axId val="36148096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482496"/>
        <c:crossesAt val="-1.5"/>
        <c:crossBetween val="midCat"/>
      </c:valAx>
      <c:valAx>
        <c:axId val="3614824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48096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35 - BEHI'!$A$36:$A$50</c:f>
              <c:numCache>
                <c:formatCode>#,##0.00_);[Red]\(#,##0.00\)</c:formatCode>
                <c:ptCount val="15"/>
              </c:numCache>
            </c:numRef>
          </c:xVal>
          <c:yVal>
            <c:numRef>
              <c:f>'BK # 35 - BEHI'!$E$36:$E$50</c:f>
              <c:numCache>
                <c:formatCode>#,##0.00_);[Red]\(#,##0.00\)</c:formatCode>
                <c:ptCount val="15"/>
              </c:numCache>
            </c:numRef>
          </c:yVal>
          <c:smooth val="0"/>
          <c:extLst>
            <c:ext xmlns:c16="http://schemas.microsoft.com/office/drawing/2014/chart" uri="{C3380CC4-5D6E-409C-BE32-E72D297353CC}">
              <c16:uniqueId val="{00000000-50B9-4209-9082-CF2EFB8222C8}"/>
            </c:ext>
          </c:extLst>
        </c:ser>
        <c:ser>
          <c:idx val="0"/>
          <c:order val="1"/>
          <c:tx>
            <c:v>Bankfull</c:v>
          </c:tx>
          <c:spPr>
            <a:ln w="25400">
              <a:solidFill>
                <a:srgbClr val="FF0000"/>
              </a:solidFill>
              <a:prstDash val="sysDash"/>
            </a:ln>
          </c:spPr>
          <c:marker>
            <c:symbol val="none"/>
          </c:marker>
          <c:xVal>
            <c:numRef>
              <c:f>'BK # 35 - BEHI'!$A$54:$A$55</c:f>
              <c:numCache>
                <c:formatCode>#,##0.00_);[Red]\(#,##0.00\)</c:formatCode>
                <c:ptCount val="2"/>
              </c:numCache>
            </c:numRef>
          </c:xVal>
          <c:yVal>
            <c:numRef>
              <c:f>'BK # 35 - BEHI'!$E$54:$E$55</c:f>
              <c:numCache>
                <c:formatCode>#,##0.00_);[Red]\(#,##0.00\)</c:formatCode>
                <c:ptCount val="2"/>
              </c:numCache>
            </c:numRef>
          </c:yVal>
          <c:smooth val="0"/>
          <c:extLst>
            <c:ext xmlns:c16="http://schemas.microsoft.com/office/drawing/2014/chart" uri="{C3380CC4-5D6E-409C-BE32-E72D297353CC}">
              <c16:uniqueId val="{00000001-50B9-4209-9082-CF2EFB8222C8}"/>
            </c:ext>
          </c:extLst>
        </c:ser>
        <c:dLbls>
          <c:showLegendKey val="0"/>
          <c:showVal val="0"/>
          <c:showCatName val="0"/>
          <c:showSerName val="0"/>
          <c:showPercent val="0"/>
          <c:showBubbleSize val="0"/>
        </c:dLbls>
        <c:axId val="359135104"/>
        <c:axId val="359136640"/>
      </c:scatterChart>
      <c:valAx>
        <c:axId val="3591351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136640"/>
        <c:crossesAt val="-1.5"/>
        <c:crossBetween val="midCat"/>
      </c:valAx>
      <c:valAx>
        <c:axId val="35913664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591351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07E-48C7-945F-E9A51959D54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07E-48C7-945F-E9A51959D541}"/>
            </c:ext>
          </c:extLst>
        </c:ser>
        <c:dLbls>
          <c:showLegendKey val="0"/>
          <c:showVal val="0"/>
          <c:showCatName val="0"/>
          <c:showSerName val="0"/>
          <c:showPercent val="0"/>
          <c:showBubbleSize val="0"/>
        </c:dLbls>
        <c:axId val="361275776"/>
        <c:axId val="361277312"/>
      </c:scatterChart>
      <c:valAx>
        <c:axId val="3612757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277312"/>
        <c:crossesAt val="-1.5"/>
        <c:crossBetween val="midCat"/>
      </c:valAx>
      <c:valAx>
        <c:axId val="3612773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2757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53AF-499B-83B2-7DB8A2A24F37}"/>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53AF-499B-83B2-7DB8A2A24F37}"/>
            </c:ext>
          </c:extLst>
        </c:ser>
        <c:dLbls>
          <c:showLegendKey val="0"/>
          <c:showVal val="0"/>
          <c:showCatName val="0"/>
          <c:showSerName val="0"/>
          <c:showPercent val="0"/>
          <c:showBubbleSize val="0"/>
        </c:dLbls>
        <c:axId val="348881664"/>
        <c:axId val="348883200"/>
      </c:scatterChart>
      <c:valAx>
        <c:axId val="3488816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883200"/>
        <c:crossesAt val="-1.5"/>
        <c:crossBetween val="midCat"/>
      </c:valAx>
      <c:valAx>
        <c:axId val="3488832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8816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36 - BEHI'!$A$36:$A$50</c:f>
              <c:numCache>
                <c:formatCode>#,##0.00_);[Red]\(#,##0.00\)</c:formatCode>
                <c:ptCount val="15"/>
              </c:numCache>
            </c:numRef>
          </c:xVal>
          <c:yVal>
            <c:numRef>
              <c:f>'BK # 36 - BEHI'!$E$36:$E$50</c:f>
              <c:numCache>
                <c:formatCode>#,##0.00_);[Red]\(#,##0.00\)</c:formatCode>
                <c:ptCount val="15"/>
              </c:numCache>
            </c:numRef>
          </c:yVal>
          <c:smooth val="0"/>
          <c:extLst>
            <c:ext xmlns:c16="http://schemas.microsoft.com/office/drawing/2014/chart" uri="{C3380CC4-5D6E-409C-BE32-E72D297353CC}">
              <c16:uniqueId val="{00000000-AC94-4197-B681-B05760ED57FB}"/>
            </c:ext>
          </c:extLst>
        </c:ser>
        <c:ser>
          <c:idx val="0"/>
          <c:order val="1"/>
          <c:tx>
            <c:v>Bankfull</c:v>
          </c:tx>
          <c:spPr>
            <a:ln w="25400">
              <a:solidFill>
                <a:srgbClr val="FF0000"/>
              </a:solidFill>
              <a:prstDash val="sysDash"/>
            </a:ln>
          </c:spPr>
          <c:marker>
            <c:symbol val="none"/>
          </c:marker>
          <c:xVal>
            <c:numRef>
              <c:f>'BK # 36 - BEHI'!$A$54:$A$55</c:f>
              <c:numCache>
                <c:formatCode>#,##0.00_);[Red]\(#,##0.00\)</c:formatCode>
                <c:ptCount val="2"/>
              </c:numCache>
            </c:numRef>
          </c:xVal>
          <c:yVal>
            <c:numRef>
              <c:f>'BK # 36 - BEHI'!$E$54:$E$55</c:f>
              <c:numCache>
                <c:formatCode>#,##0.00_);[Red]\(#,##0.00\)</c:formatCode>
                <c:ptCount val="2"/>
              </c:numCache>
            </c:numRef>
          </c:yVal>
          <c:smooth val="0"/>
          <c:extLst>
            <c:ext xmlns:c16="http://schemas.microsoft.com/office/drawing/2014/chart" uri="{C3380CC4-5D6E-409C-BE32-E72D297353CC}">
              <c16:uniqueId val="{00000001-AC94-4197-B681-B05760ED57FB}"/>
            </c:ext>
          </c:extLst>
        </c:ser>
        <c:dLbls>
          <c:showLegendKey val="0"/>
          <c:showVal val="0"/>
          <c:showCatName val="0"/>
          <c:showSerName val="0"/>
          <c:showPercent val="0"/>
          <c:showBubbleSize val="0"/>
        </c:dLbls>
        <c:axId val="360990208"/>
        <c:axId val="360991744"/>
      </c:scatterChart>
      <c:valAx>
        <c:axId val="3609902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0991744"/>
        <c:crossesAt val="-1.5"/>
        <c:crossBetween val="midCat"/>
      </c:valAx>
      <c:valAx>
        <c:axId val="36099174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09902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EE1-4EA3-A3E7-43947D318CE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EE1-4EA3-A3E7-43947D318CEE}"/>
            </c:ext>
          </c:extLst>
        </c:ser>
        <c:dLbls>
          <c:showLegendKey val="0"/>
          <c:showVal val="0"/>
          <c:showCatName val="0"/>
          <c:showSerName val="0"/>
          <c:showPercent val="0"/>
          <c:showBubbleSize val="0"/>
        </c:dLbls>
        <c:axId val="361046016"/>
        <c:axId val="361047552"/>
      </c:scatterChart>
      <c:valAx>
        <c:axId val="36104601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047552"/>
        <c:crossesAt val="-1.5"/>
        <c:crossBetween val="midCat"/>
      </c:valAx>
      <c:valAx>
        <c:axId val="36104755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04601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37 - BEHI'!$A$36:$A$50</c:f>
              <c:numCache>
                <c:formatCode>#,##0.00_);[Red]\(#,##0.00\)</c:formatCode>
                <c:ptCount val="15"/>
              </c:numCache>
            </c:numRef>
          </c:xVal>
          <c:yVal>
            <c:numRef>
              <c:f>'BK # 37 - BEHI'!$E$36:$E$50</c:f>
              <c:numCache>
                <c:formatCode>#,##0.00_);[Red]\(#,##0.00\)</c:formatCode>
                <c:ptCount val="15"/>
              </c:numCache>
            </c:numRef>
          </c:yVal>
          <c:smooth val="0"/>
          <c:extLst>
            <c:ext xmlns:c16="http://schemas.microsoft.com/office/drawing/2014/chart" uri="{C3380CC4-5D6E-409C-BE32-E72D297353CC}">
              <c16:uniqueId val="{00000000-B34B-4CFA-A431-C7026D6C717E}"/>
            </c:ext>
          </c:extLst>
        </c:ser>
        <c:ser>
          <c:idx val="0"/>
          <c:order val="1"/>
          <c:tx>
            <c:v>Bankfull</c:v>
          </c:tx>
          <c:spPr>
            <a:ln w="25400">
              <a:solidFill>
                <a:srgbClr val="FF0000"/>
              </a:solidFill>
              <a:prstDash val="sysDash"/>
            </a:ln>
          </c:spPr>
          <c:marker>
            <c:symbol val="none"/>
          </c:marker>
          <c:xVal>
            <c:numRef>
              <c:f>'BK # 37 - BEHI'!$A$54:$A$55</c:f>
              <c:numCache>
                <c:formatCode>#,##0.00_);[Red]\(#,##0.00\)</c:formatCode>
                <c:ptCount val="2"/>
              </c:numCache>
            </c:numRef>
          </c:xVal>
          <c:yVal>
            <c:numRef>
              <c:f>'BK # 37 - BEHI'!$E$54:$E$55</c:f>
              <c:numCache>
                <c:formatCode>#,##0.00_);[Red]\(#,##0.00\)</c:formatCode>
                <c:ptCount val="2"/>
              </c:numCache>
            </c:numRef>
          </c:yVal>
          <c:smooth val="0"/>
          <c:extLst>
            <c:ext xmlns:c16="http://schemas.microsoft.com/office/drawing/2014/chart" uri="{C3380CC4-5D6E-409C-BE32-E72D297353CC}">
              <c16:uniqueId val="{00000001-B34B-4CFA-A431-C7026D6C717E}"/>
            </c:ext>
          </c:extLst>
        </c:ser>
        <c:dLbls>
          <c:showLegendKey val="0"/>
          <c:showVal val="0"/>
          <c:showCatName val="0"/>
          <c:showSerName val="0"/>
          <c:showPercent val="0"/>
          <c:showBubbleSize val="0"/>
        </c:dLbls>
        <c:axId val="361186432"/>
        <c:axId val="361187968"/>
      </c:scatterChart>
      <c:valAx>
        <c:axId val="36118643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187968"/>
        <c:crossesAt val="-1.5"/>
        <c:crossBetween val="midCat"/>
      </c:valAx>
      <c:valAx>
        <c:axId val="36118796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18643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C30-4A25-BB17-D3905A2D740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C30-4A25-BB17-D3905A2D7400}"/>
            </c:ext>
          </c:extLst>
        </c:ser>
        <c:dLbls>
          <c:showLegendKey val="0"/>
          <c:showVal val="0"/>
          <c:showCatName val="0"/>
          <c:showSerName val="0"/>
          <c:showPercent val="0"/>
          <c:showBubbleSize val="0"/>
        </c:dLbls>
        <c:axId val="361229696"/>
        <c:axId val="361825408"/>
      </c:scatterChart>
      <c:valAx>
        <c:axId val="3612296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825408"/>
        <c:crossesAt val="-1.5"/>
        <c:crossBetween val="midCat"/>
      </c:valAx>
      <c:valAx>
        <c:axId val="36182540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12296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38 - BEHI'!$A$36:$A$50</c:f>
              <c:numCache>
                <c:formatCode>#,##0.00_);[Red]\(#,##0.00\)</c:formatCode>
                <c:ptCount val="15"/>
              </c:numCache>
            </c:numRef>
          </c:xVal>
          <c:yVal>
            <c:numRef>
              <c:f>'BK # 38 - BEHI'!$E$36:$E$50</c:f>
              <c:numCache>
                <c:formatCode>#,##0.00_);[Red]\(#,##0.00\)</c:formatCode>
                <c:ptCount val="15"/>
              </c:numCache>
            </c:numRef>
          </c:yVal>
          <c:smooth val="0"/>
          <c:extLst>
            <c:ext xmlns:c16="http://schemas.microsoft.com/office/drawing/2014/chart" uri="{C3380CC4-5D6E-409C-BE32-E72D297353CC}">
              <c16:uniqueId val="{00000000-575D-432F-B36D-0000BDC51ABD}"/>
            </c:ext>
          </c:extLst>
        </c:ser>
        <c:ser>
          <c:idx val="0"/>
          <c:order val="1"/>
          <c:tx>
            <c:v>Bankfull</c:v>
          </c:tx>
          <c:spPr>
            <a:ln w="25400">
              <a:solidFill>
                <a:srgbClr val="FF0000"/>
              </a:solidFill>
              <a:prstDash val="sysDash"/>
            </a:ln>
          </c:spPr>
          <c:marker>
            <c:symbol val="none"/>
          </c:marker>
          <c:xVal>
            <c:numRef>
              <c:f>'BK # 38 - BEHI'!$A$54:$A$55</c:f>
              <c:numCache>
                <c:formatCode>#,##0.00_);[Red]\(#,##0.00\)</c:formatCode>
                <c:ptCount val="2"/>
              </c:numCache>
            </c:numRef>
          </c:xVal>
          <c:yVal>
            <c:numRef>
              <c:f>'BK # 38 - BEHI'!$E$54:$E$55</c:f>
              <c:numCache>
                <c:formatCode>#,##0.00_);[Red]\(#,##0.00\)</c:formatCode>
                <c:ptCount val="2"/>
              </c:numCache>
            </c:numRef>
          </c:yVal>
          <c:smooth val="0"/>
          <c:extLst>
            <c:ext xmlns:c16="http://schemas.microsoft.com/office/drawing/2014/chart" uri="{C3380CC4-5D6E-409C-BE32-E72D297353CC}">
              <c16:uniqueId val="{00000001-575D-432F-B36D-0000BDC51ABD}"/>
            </c:ext>
          </c:extLst>
        </c:ser>
        <c:dLbls>
          <c:showLegendKey val="0"/>
          <c:showVal val="0"/>
          <c:showCatName val="0"/>
          <c:showSerName val="0"/>
          <c:showPercent val="0"/>
          <c:showBubbleSize val="0"/>
        </c:dLbls>
        <c:axId val="363586304"/>
        <c:axId val="363587840"/>
      </c:scatterChart>
      <c:valAx>
        <c:axId val="3635863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587840"/>
        <c:crossesAt val="-1.5"/>
        <c:crossBetween val="midCat"/>
      </c:valAx>
      <c:valAx>
        <c:axId val="36358784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5863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EF6-40FB-9A58-596A99CAB016}"/>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EF6-40FB-9A58-596A99CAB016}"/>
            </c:ext>
          </c:extLst>
        </c:ser>
        <c:dLbls>
          <c:showLegendKey val="0"/>
          <c:showVal val="0"/>
          <c:showCatName val="0"/>
          <c:showSerName val="0"/>
          <c:showPercent val="0"/>
          <c:showBubbleSize val="0"/>
        </c:dLbls>
        <c:axId val="362961920"/>
        <c:axId val="362980096"/>
      </c:scatterChart>
      <c:valAx>
        <c:axId val="3629619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980096"/>
        <c:crossesAt val="-1.5"/>
        <c:crossBetween val="midCat"/>
      </c:valAx>
      <c:valAx>
        <c:axId val="3629800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9619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39 - BEHI'!$A$36:$A$50</c:f>
              <c:numCache>
                <c:formatCode>#,##0.00_);[Red]\(#,##0.00\)</c:formatCode>
                <c:ptCount val="15"/>
              </c:numCache>
            </c:numRef>
          </c:xVal>
          <c:yVal>
            <c:numRef>
              <c:f>'BK # 39 - BEHI'!$E$36:$E$50</c:f>
              <c:numCache>
                <c:formatCode>#,##0.00_);[Red]\(#,##0.00\)</c:formatCode>
                <c:ptCount val="15"/>
              </c:numCache>
            </c:numRef>
          </c:yVal>
          <c:smooth val="0"/>
          <c:extLst>
            <c:ext xmlns:c16="http://schemas.microsoft.com/office/drawing/2014/chart" uri="{C3380CC4-5D6E-409C-BE32-E72D297353CC}">
              <c16:uniqueId val="{00000000-B229-41E1-86F5-A0A77622FD48}"/>
            </c:ext>
          </c:extLst>
        </c:ser>
        <c:ser>
          <c:idx val="0"/>
          <c:order val="1"/>
          <c:tx>
            <c:v>Bankfull</c:v>
          </c:tx>
          <c:spPr>
            <a:ln w="25400">
              <a:solidFill>
                <a:srgbClr val="FF0000"/>
              </a:solidFill>
              <a:prstDash val="sysDash"/>
            </a:ln>
          </c:spPr>
          <c:marker>
            <c:symbol val="none"/>
          </c:marker>
          <c:xVal>
            <c:numRef>
              <c:f>'BK # 39 - BEHI'!$A$54:$A$55</c:f>
              <c:numCache>
                <c:formatCode>#,##0.00_);[Red]\(#,##0.00\)</c:formatCode>
                <c:ptCount val="2"/>
              </c:numCache>
            </c:numRef>
          </c:xVal>
          <c:yVal>
            <c:numRef>
              <c:f>'BK # 39 - BEHI'!$E$54:$E$55</c:f>
              <c:numCache>
                <c:formatCode>#,##0.00_);[Red]\(#,##0.00\)</c:formatCode>
                <c:ptCount val="2"/>
              </c:numCache>
            </c:numRef>
          </c:yVal>
          <c:smooth val="0"/>
          <c:extLst>
            <c:ext xmlns:c16="http://schemas.microsoft.com/office/drawing/2014/chart" uri="{C3380CC4-5D6E-409C-BE32-E72D297353CC}">
              <c16:uniqueId val="{00000001-B229-41E1-86F5-A0A77622FD48}"/>
            </c:ext>
          </c:extLst>
        </c:ser>
        <c:dLbls>
          <c:showLegendKey val="0"/>
          <c:showVal val="0"/>
          <c:showCatName val="0"/>
          <c:showSerName val="0"/>
          <c:showPercent val="0"/>
          <c:showBubbleSize val="0"/>
        </c:dLbls>
        <c:axId val="362197376"/>
        <c:axId val="362198912"/>
      </c:scatterChart>
      <c:valAx>
        <c:axId val="3621973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198912"/>
        <c:crossesAt val="-1.5"/>
        <c:crossBetween val="midCat"/>
      </c:valAx>
      <c:valAx>
        <c:axId val="3621989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1973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318-44CF-BBCC-A3F5CB7C5EC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318-44CF-BBCC-A3F5CB7C5EC1}"/>
            </c:ext>
          </c:extLst>
        </c:ser>
        <c:dLbls>
          <c:showLegendKey val="0"/>
          <c:showVal val="0"/>
          <c:showCatName val="0"/>
          <c:showSerName val="0"/>
          <c:showPercent val="0"/>
          <c:showBubbleSize val="0"/>
        </c:dLbls>
        <c:axId val="363616896"/>
        <c:axId val="363618688"/>
      </c:scatterChart>
      <c:valAx>
        <c:axId val="3636168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618688"/>
        <c:crossesAt val="-1.5"/>
        <c:crossBetween val="midCat"/>
      </c:valAx>
      <c:valAx>
        <c:axId val="363618688"/>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6168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40 - BEHI'!$A$36:$A$50</c:f>
              <c:numCache>
                <c:formatCode>#,##0.00_);[Red]\(#,##0.00\)</c:formatCode>
                <c:ptCount val="15"/>
              </c:numCache>
            </c:numRef>
          </c:xVal>
          <c:yVal>
            <c:numRef>
              <c:f>'BK # 40 - BEHI'!$E$36:$E$50</c:f>
              <c:numCache>
                <c:formatCode>#,##0.00_);[Red]\(#,##0.00\)</c:formatCode>
                <c:ptCount val="15"/>
              </c:numCache>
            </c:numRef>
          </c:yVal>
          <c:smooth val="0"/>
          <c:extLst>
            <c:ext xmlns:c16="http://schemas.microsoft.com/office/drawing/2014/chart" uri="{C3380CC4-5D6E-409C-BE32-E72D297353CC}">
              <c16:uniqueId val="{00000000-B64B-49D5-B96A-D2F347AFF624}"/>
            </c:ext>
          </c:extLst>
        </c:ser>
        <c:ser>
          <c:idx val="0"/>
          <c:order val="1"/>
          <c:tx>
            <c:v>Bankfull</c:v>
          </c:tx>
          <c:spPr>
            <a:ln w="25400">
              <a:solidFill>
                <a:srgbClr val="FF0000"/>
              </a:solidFill>
              <a:prstDash val="sysDash"/>
            </a:ln>
          </c:spPr>
          <c:marker>
            <c:symbol val="none"/>
          </c:marker>
          <c:xVal>
            <c:numRef>
              <c:f>'BK # 40 - BEHI'!$A$54:$A$55</c:f>
              <c:numCache>
                <c:formatCode>#,##0.00_);[Red]\(#,##0.00\)</c:formatCode>
                <c:ptCount val="2"/>
              </c:numCache>
            </c:numRef>
          </c:xVal>
          <c:yVal>
            <c:numRef>
              <c:f>'BK # 40 - BEHI'!$E$54:$E$55</c:f>
              <c:numCache>
                <c:formatCode>#,##0.00_);[Red]\(#,##0.00\)</c:formatCode>
                <c:ptCount val="2"/>
              </c:numCache>
            </c:numRef>
          </c:yVal>
          <c:smooth val="0"/>
          <c:extLst>
            <c:ext xmlns:c16="http://schemas.microsoft.com/office/drawing/2014/chart" uri="{C3380CC4-5D6E-409C-BE32-E72D297353CC}">
              <c16:uniqueId val="{00000001-B64B-49D5-B96A-D2F347AFF624}"/>
            </c:ext>
          </c:extLst>
        </c:ser>
        <c:dLbls>
          <c:showLegendKey val="0"/>
          <c:showVal val="0"/>
          <c:showCatName val="0"/>
          <c:showSerName val="0"/>
          <c:showPercent val="0"/>
          <c:showBubbleSize val="0"/>
        </c:dLbls>
        <c:axId val="362221568"/>
        <c:axId val="362223104"/>
      </c:scatterChart>
      <c:valAx>
        <c:axId val="36222156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223104"/>
        <c:crossesAt val="-1.5"/>
        <c:crossBetween val="midCat"/>
      </c:valAx>
      <c:valAx>
        <c:axId val="36222310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22156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B13C-4261-A612-D8598537B00E}"/>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B13C-4261-A612-D8598537B00E}"/>
            </c:ext>
          </c:extLst>
        </c:ser>
        <c:dLbls>
          <c:showLegendKey val="0"/>
          <c:showVal val="0"/>
          <c:showCatName val="0"/>
          <c:showSerName val="0"/>
          <c:showPercent val="0"/>
          <c:showBubbleSize val="0"/>
        </c:dLbls>
        <c:axId val="362248448"/>
        <c:axId val="363134976"/>
      </c:scatterChart>
      <c:valAx>
        <c:axId val="3622484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134976"/>
        <c:crossesAt val="-1.5"/>
        <c:crossBetween val="midCat"/>
      </c:valAx>
      <c:valAx>
        <c:axId val="36313497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2484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5 - BEHI'!$A$36:$A$50</c:f>
              <c:numCache>
                <c:formatCode>#,##0.00_);[Red]\(#,##0.00\)</c:formatCode>
                <c:ptCount val="15"/>
              </c:numCache>
            </c:numRef>
          </c:xVal>
          <c:yVal>
            <c:numRef>
              <c:f>'BK # 5 - BEHI'!$E$36:$E$50</c:f>
              <c:numCache>
                <c:formatCode>#,##0.00_);[Red]\(#,##0.00\)</c:formatCode>
                <c:ptCount val="15"/>
              </c:numCache>
            </c:numRef>
          </c:yVal>
          <c:smooth val="0"/>
          <c:extLst>
            <c:ext xmlns:c16="http://schemas.microsoft.com/office/drawing/2014/chart" uri="{C3380CC4-5D6E-409C-BE32-E72D297353CC}">
              <c16:uniqueId val="{00000000-5D7C-4B59-8D3B-58BC20B01EF7}"/>
            </c:ext>
          </c:extLst>
        </c:ser>
        <c:ser>
          <c:idx val="0"/>
          <c:order val="1"/>
          <c:tx>
            <c:v>Bankfull</c:v>
          </c:tx>
          <c:spPr>
            <a:ln w="25400">
              <a:solidFill>
                <a:srgbClr val="FF0000"/>
              </a:solidFill>
              <a:prstDash val="sysDash"/>
            </a:ln>
          </c:spPr>
          <c:marker>
            <c:symbol val="none"/>
          </c:marker>
          <c:xVal>
            <c:numRef>
              <c:f>'BK # 5 - BEHI'!$A$54:$A$55</c:f>
              <c:numCache>
                <c:formatCode>#,##0.00_);[Red]\(#,##0.00\)</c:formatCode>
                <c:ptCount val="2"/>
              </c:numCache>
            </c:numRef>
          </c:xVal>
          <c:yVal>
            <c:numRef>
              <c:f>'BK # 5 - BEHI'!$E$54:$E$55</c:f>
              <c:numCache>
                <c:formatCode>#,##0.00_);[Red]\(#,##0.00\)</c:formatCode>
                <c:ptCount val="2"/>
              </c:numCache>
            </c:numRef>
          </c:yVal>
          <c:smooth val="0"/>
          <c:extLst>
            <c:ext xmlns:c16="http://schemas.microsoft.com/office/drawing/2014/chart" uri="{C3380CC4-5D6E-409C-BE32-E72D297353CC}">
              <c16:uniqueId val="{00000001-5D7C-4B59-8D3B-58BC20B01EF7}"/>
            </c:ext>
          </c:extLst>
        </c:ser>
        <c:dLbls>
          <c:showLegendKey val="0"/>
          <c:showVal val="0"/>
          <c:showCatName val="0"/>
          <c:showSerName val="0"/>
          <c:showPercent val="0"/>
          <c:showBubbleSize val="0"/>
        </c:dLbls>
        <c:axId val="348227456"/>
        <c:axId val="348228992"/>
      </c:scatterChart>
      <c:valAx>
        <c:axId val="3482274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228992"/>
        <c:crossesAt val="-1.5"/>
        <c:crossBetween val="midCat"/>
      </c:valAx>
      <c:valAx>
        <c:axId val="34822899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2274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41 - BEHI'!$A$36:$A$50</c:f>
              <c:numCache>
                <c:formatCode>#,##0.00_);[Red]\(#,##0.00\)</c:formatCode>
                <c:ptCount val="15"/>
              </c:numCache>
            </c:numRef>
          </c:xVal>
          <c:yVal>
            <c:numRef>
              <c:f>'BK # 41 - BEHI'!$E$36:$E$50</c:f>
              <c:numCache>
                <c:formatCode>#,##0.00_);[Red]\(#,##0.00\)</c:formatCode>
                <c:ptCount val="15"/>
              </c:numCache>
            </c:numRef>
          </c:yVal>
          <c:smooth val="0"/>
          <c:extLst>
            <c:ext xmlns:c16="http://schemas.microsoft.com/office/drawing/2014/chart" uri="{C3380CC4-5D6E-409C-BE32-E72D297353CC}">
              <c16:uniqueId val="{00000000-5795-41B9-8C65-6189BC1577E7}"/>
            </c:ext>
          </c:extLst>
        </c:ser>
        <c:ser>
          <c:idx val="0"/>
          <c:order val="1"/>
          <c:tx>
            <c:v>Bankfull</c:v>
          </c:tx>
          <c:spPr>
            <a:ln w="25400">
              <a:solidFill>
                <a:srgbClr val="FF0000"/>
              </a:solidFill>
              <a:prstDash val="sysDash"/>
            </a:ln>
          </c:spPr>
          <c:marker>
            <c:symbol val="none"/>
          </c:marker>
          <c:xVal>
            <c:numRef>
              <c:f>'BK # 41 - BEHI'!$A$54:$A$55</c:f>
              <c:numCache>
                <c:formatCode>#,##0.00_);[Red]\(#,##0.00\)</c:formatCode>
                <c:ptCount val="2"/>
              </c:numCache>
            </c:numRef>
          </c:xVal>
          <c:yVal>
            <c:numRef>
              <c:f>'BK # 41 - BEHI'!$E$54:$E$55</c:f>
              <c:numCache>
                <c:formatCode>#,##0.00_);[Red]\(#,##0.00\)</c:formatCode>
                <c:ptCount val="2"/>
              </c:numCache>
            </c:numRef>
          </c:yVal>
          <c:smooth val="0"/>
          <c:extLst>
            <c:ext xmlns:c16="http://schemas.microsoft.com/office/drawing/2014/chart" uri="{C3380CC4-5D6E-409C-BE32-E72D297353CC}">
              <c16:uniqueId val="{00000001-5795-41B9-8C65-6189BC1577E7}"/>
            </c:ext>
          </c:extLst>
        </c:ser>
        <c:dLbls>
          <c:showLegendKey val="0"/>
          <c:showVal val="0"/>
          <c:showCatName val="0"/>
          <c:showSerName val="0"/>
          <c:showPercent val="0"/>
          <c:showBubbleSize val="0"/>
        </c:dLbls>
        <c:axId val="362692608"/>
        <c:axId val="362693760"/>
      </c:scatterChart>
      <c:valAx>
        <c:axId val="3626926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693760"/>
        <c:crossesAt val="-1.5"/>
        <c:crossBetween val="midCat"/>
      </c:valAx>
      <c:valAx>
        <c:axId val="3626937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6926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C5A-44AA-8DBD-6595C8450EDA}"/>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C5A-44AA-8DBD-6595C8450EDA}"/>
            </c:ext>
          </c:extLst>
        </c:ser>
        <c:dLbls>
          <c:showLegendKey val="0"/>
          <c:showVal val="0"/>
          <c:showCatName val="0"/>
          <c:showSerName val="0"/>
          <c:showPercent val="0"/>
          <c:showBubbleSize val="0"/>
        </c:dLbls>
        <c:axId val="362719104"/>
        <c:axId val="362720640"/>
      </c:scatterChart>
      <c:valAx>
        <c:axId val="36271910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720640"/>
        <c:crossesAt val="-1.5"/>
        <c:crossBetween val="midCat"/>
      </c:valAx>
      <c:valAx>
        <c:axId val="36272064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271910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42 - BEHI'!$A$36:$A$50</c:f>
              <c:numCache>
                <c:formatCode>#,##0.00_);[Red]\(#,##0.00\)</c:formatCode>
                <c:ptCount val="15"/>
              </c:numCache>
            </c:numRef>
          </c:xVal>
          <c:yVal>
            <c:numRef>
              <c:f>'BK # 42 - BEHI'!$E$36:$E$50</c:f>
              <c:numCache>
                <c:formatCode>#,##0.00_);[Red]\(#,##0.00\)</c:formatCode>
                <c:ptCount val="15"/>
              </c:numCache>
            </c:numRef>
          </c:yVal>
          <c:smooth val="0"/>
          <c:extLst>
            <c:ext xmlns:c16="http://schemas.microsoft.com/office/drawing/2014/chart" uri="{C3380CC4-5D6E-409C-BE32-E72D297353CC}">
              <c16:uniqueId val="{00000000-3E50-473D-BD8D-DC8FB4E2E84E}"/>
            </c:ext>
          </c:extLst>
        </c:ser>
        <c:ser>
          <c:idx val="0"/>
          <c:order val="1"/>
          <c:tx>
            <c:v>Bankfull</c:v>
          </c:tx>
          <c:spPr>
            <a:ln w="25400">
              <a:solidFill>
                <a:srgbClr val="FF0000"/>
              </a:solidFill>
              <a:prstDash val="sysDash"/>
            </a:ln>
          </c:spPr>
          <c:marker>
            <c:symbol val="none"/>
          </c:marker>
          <c:xVal>
            <c:numRef>
              <c:f>'BK # 42 - BEHI'!$A$54:$A$55</c:f>
              <c:numCache>
                <c:formatCode>#,##0.00_);[Red]\(#,##0.00\)</c:formatCode>
                <c:ptCount val="2"/>
              </c:numCache>
            </c:numRef>
          </c:xVal>
          <c:yVal>
            <c:numRef>
              <c:f>'BK # 42 - BEHI'!$E$54:$E$55</c:f>
              <c:numCache>
                <c:formatCode>#,##0.00_);[Red]\(#,##0.00\)</c:formatCode>
                <c:ptCount val="2"/>
              </c:numCache>
            </c:numRef>
          </c:yVal>
          <c:smooth val="0"/>
          <c:extLst>
            <c:ext xmlns:c16="http://schemas.microsoft.com/office/drawing/2014/chart" uri="{C3380CC4-5D6E-409C-BE32-E72D297353CC}">
              <c16:uniqueId val="{00000001-3E50-473D-BD8D-DC8FB4E2E84E}"/>
            </c:ext>
          </c:extLst>
        </c:ser>
        <c:dLbls>
          <c:showLegendKey val="0"/>
          <c:showVal val="0"/>
          <c:showCatName val="0"/>
          <c:showSerName val="0"/>
          <c:showPercent val="0"/>
          <c:showBubbleSize val="0"/>
        </c:dLbls>
        <c:axId val="363297792"/>
        <c:axId val="363311872"/>
      </c:scatterChart>
      <c:valAx>
        <c:axId val="363297792"/>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311872"/>
        <c:crossesAt val="-1.5"/>
        <c:crossBetween val="midCat"/>
      </c:valAx>
      <c:valAx>
        <c:axId val="3633118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297792"/>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EFA-4005-8722-84B6F10D163F}"/>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EFA-4005-8722-84B6F10D163F}"/>
            </c:ext>
          </c:extLst>
        </c:ser>
        <c:dLbls>
          <c:showLegendKey val="0"/>
          <c:showVal val="0"/>
          <c:showCatName val="0"/>
          <c:showSerName val="0"/>
          <c:showPercent val="0"/>
          <c:showBubbleSize val="0"/>
        </c:dLbls>
        <c:axId val="363333120"/>
        <c:axId val="363334656"/>
      </c:scatterChart>
      <c:valAx>
        <c:axId val="363333120"/>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334656"/>
        <c:crossesAt val="-1.5"/>
        <c:crossBetween val="midCat"/>
      </c:valAx>
      <c:valAx>
        <c:axId val="3633346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3333120"/>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43 - BEHI'!$A$36:$A$50</c:f>
              <c:numCache>
                <c:formatCode>#,##0.00_);[Red]\(#,##0.00\)</c:formatCode>
                <c:ptCount val="15"/>
              </c:numCache>
            </c:numRef>
          </c:xVal>
          <c:yVal>
            <c:numRef>
              <c:f>'BK # 43 - BEHI'!$E$36:$E$50</c:f>
              <c:numCache>
                <c:formatCode>#,##0.00_);[Red]\(#,##0.00\)</c:formatCode>
                <c:ptCount val="15"/>
              </c:numCache>
            </c:numRef>
          </c:yVal>
          <c:smooth val="0"/>
          <c:extLst>
            <c:ext xmlns:c16="http://schemas.microsoft.com/office/drawing/2014/chart" uri="{C3380CC4-5D6E-409C-BE32-E72D297353CC}">
              <c16:uniqueId val="{00000000-7E72-4A02-993D-C3CF7F8F6A65}"/>
            </c:ext>
          </c:extLst>
        </c:ser>
        <c:ser>
          <c:idx val="0"/>
          <c:order val="1"/>
          <c:tx>
            <c:v>Bankfull</c:v>
          </c:tx>
          <c:spPr>
            <a:ln w="25400">
              <a:solidFill>
                <a:srgbClr val="FF0000"/>
              </a:solidFill>
              <a:prstDash val="sysDash"/>
            </a:ln>
          </c:spPr>
          <c:marker>
            <c:symbol val="none"/>
          </c:marker>
          <c:xVal>
            <c:numRef>
              <c:f>'BK # 43 - BEHI'!$A$54:$A$55</c:f>
              <c:numCache>
                <c:formatCode>#,##0.00_);[Red]\(#,##0.00\)</c:formatCode>
                <c:ptCount val="2"/>
              </c:numCache>
            </c:numRef>
          </c:xVal>
          <c:yVal>
            <c:numRef>
              <c:f>'BK # 43 - BEHI'!$E$54:$E$55</c:f>
              <c:numCache>
                <c:formatCode>#,##0.00_);[Red]\(#,##0.00\)</c:formatCode>
                <c:ptCount val="2"/>
              </c:numCache>
            </c:numRef>
          </c:yVal>
          <c:smooth val="0"/>
          <c:extLst>
            <c:ext xmlns:c16="http://schemas.microsoft.com/office/drawing/2014/chart" uri="{C3380CC4-5D6E-409C-BE32-E72D297353CC}">
              <c16:uniqueId val="{00000001-7E72-4A02-993D-C3CF7F8F6A65}"/>
            </c:ext>
          </c:extLst>
        </c:ser>
        <c:dLbls>
          <c:showLegendKey val="0"/>
          <c:showVal val="0"/>
          <c:showCatName val="0"/>
          <c:showSerName val="0"/>
          <c:showPercent val="0"/>
          <c:showBubbleSize val="0"/>
        </c:dLbls>
        <c:axId val="365468288"/>
        <c:axId val="365470080"/>
      </c:scatterChart>
      <c:valAx>
        <c:axId val="3654682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470080"/>
        <c:crossesAt val="-1.5"/>
        <c:crossBetween val="midCat"/>
      </c:valAx>
      <c:valAx>
        <c:axId val="36547008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4682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02D2-4412-9081-08504A75B15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02D2-4412-9081-08504A75B151}"/>
            </c:ext>
          </c:extLst>
        </c:ser>
        <c:dLbls>
          <c:showLegendKey val="0"/>
          <c:showVal val="0"/>
          <c:showCatName val="0"/>
          <c:showSerName val="0"/>
          <c:showPercent val="0"/>
          <c:showBubbleSize val="0"/>
        </c:dLbls>
        <c:axId val="365491328"/>
        <c:axId val="365492864"/>
      </c:scatterChart>
      <c:valAx>
        <c:axId val="36549132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492864"/>
        <c:crossesAt val="-1.5"/>
        <c:crossBetween val="midCat"/>
      </c:valAx>
      <c:valAx>
        <c:axId val="36549286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49132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44 - BEHI'!$A$36:$A$50</c:f>
              <c:numCache>
                <c:formatCode>#,##0.00_);[Red]\(#,##0.00\)</c:formatCode>
                <c:ptCount val="15"/>
              </c:numCache>
            </c:numRef>
          </c:xVal>
          <c:yVal>
            <c:numRef>
              <c:f>'BK # 44 - BEHI'!$E$36:$E$50</c:f>
              <c:numCache>
                <c:formatCode>#,##0.00_);[Red]\(#,##0.00\)</c:formatCode>
                <c:ptCount val="15"/>
              </c:numCache>
            </c:numRef>
          </c:yVal>
          <c:smooth val="0"/>
          <c:extLst>
            <c:ext xmlns:c16="http://schemas.microsoft.com/office/drawing/2014/chart" uri="{C3380CC4-5D6E-409C-BE32-E72D297353CC}">
              <c16:uniqueId val="{00000000-B2A5-4A99-90F6-EEB81BC028E1}"/>
            </c:ext>
          </c:extLst>
        </c:ser>
        <c:ser>
          <c:idx val="0"/>
          <c:order val="1"/>
          <c:tx>
            <c:v>Bankfull</c:v>
          </c:tx>
          <c:spPr>
            <a:ln w="25400">
              <a:solidFill>
                <a:srgbClr val="FF0000"/>
              </a:solidFill>
              <a:prstDash val="sysDash"/>
            </a:ln>
          </c:spPr>
          <c:marker>
            <c:symbol val="none"/>
          </c:marker>
          <c:xVal>
            <c:numRef>
              <c:f>'BK # 44 - BEHI'!$A$54:$A$55</c:f>
              <c:numCache>
                <c:formatCode>#,##0.00_);[Red]\(#,##0.00\)</c:formatCode>
                <c:ptCount val="2"/>
              </c:numCache>
            </c:numRef>
          </c:xVal>
          <c:yVal>
            <c:numRef>
              <c:f>'BK # 44 - BEHI'!$E$54:$E$55</c:f>
              <c:numCache>
                <c:formatCode>#,##0.00_);[Red]\(#,##0.00\)</c:formatCode>
                <c:ptCount val="2"/>
              </c:numCache>
            </c:numRef>
          </c:yVal>
          <c:smooth val="0"/>
          <c:extLst>
            <c:ext xmlns:c16="http://schemas.microsoft.com/office/drawing/2014/chart" uri="{C3380CC4-5D6E-409C-BE32-E72D297353CC}">
              <c16:uniqueId val="{00000001-B2A5-4A99-90F6-EEB81BC028E1}"/>
            </c:ext>
          </c:extLst>
        </c:ser>
        <c:dLbls>
          <c:showLegendKey val="0"/>
          <c:showVal val="0"/>
          <c:showCatName val="0"/>
          <c:showSerName val="0"/>
          <c:showPercent val="0"/>
          <c:showBubbleSize val="0"/>
        </c:dLbls>
        <c:axId val="364173568"/>
        <c:axId val="364179456"/>
      </c:scatterChart>
      <c:valAx>
        <c:axId val="36417356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179456"/>
        <c:crossesAt val="-1.5"/>
        <c:crossBetween val="midCat"/>
      </c:valAx>
      <c:valAx>
        <c:axId val="36417945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17356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4E0E-482A-A473-4E8ED80FEC81}"/>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4E0E-482A-A473-4E8ED80FEC81}"/>
            </c:ext>
          </c:extLst>
        </c:ser>
        <c:dLbls>
          <c:showLegendKey val="0"/>
          <c:showVal val="0"/>
          <c:showCatName val="0"/>
          <c:showSerName val="0"/>
          <c:showPercent val="0"/>
          <c:showBubbleSize val="0"/>
        </c:dLbls>
        <c:axId val="364217088"/>
        <c:axId val="364218624"/>
      </c:scatterChart>
      <c:valAx>
        <c:axId val="3642170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218624"/>
        <c:crossesAt val="-1.5"/>
        <c:crossBetween val="midCat"/>
      </c:valAx>
      <c:valAx>
        <c:axId val="3642186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2170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45 - BEHI'!$A$36:$A$50</c:f>
              <c:numCache>
                <c:formatCode>#,##0.00_);[Red]\(#,##0.00\)</c:formatCode>
                <c:ptCount val="15"/>
              </c:numCache>
            </c:numRef>
          </c:xVal>
          <c:yVal>
            <c:numRef>
              <c:f>'BK # 45 - BEHI'!$E$36:$E$50</c:f>
              <c:numCache>
                <c:formatCode>#,##0.00_);[Red]\(#,##0.00\)</c:formatCode>
                <c:ptCount val="15"/>
              </c:numCache>
            </c:numRef>
          </c:yVal>
          <c:smooth val="0"/>
          <c:extLst>
            <c:ext xmlns:c16="http://schemas.microsoft.com/office/drawing/2014/chart" uri="{C3380CC4-5D6E-409C-BE32-E72D297353CC}">
              <c16:uniqueId val="{00000000-3F46-4605-9E1E-853796553D22}"/>
            </c:ext>
          </c:extLst>
        </c:ser>
        <c:ser>
          <c:idx val="0"/>
          <c:order val="1"/>
          <c:tx>
            <c:v>Bankfull</c:v>
          </c:tx>
          <c:spPr>
            <a:ln w="25400">
              <a:solidFill>
                <a:srgbClr val="FF0000"/>
              </a:solidFill>
              <a:prstDash val="sysDash"/>
            </a:ln>
          </c:spPr>
          <c:marker>
            <c:symbol val="none"/>
          </c:marker>
          <c:xVal>
            <c:numRef>
              <c:f>'BK # 45 - BEHI'!$A$54:$A$55</c:f>
              <c:numCache>
                <c:formatCode>#,##0.00_);[Red]\(#,##0.00\)</c:formatCode>
                <c:ptCount val="2"/>
              </c:numCache>
            </c:numRef>
          </c:xVal>
          <c:yVal>
            <c:numRef>
              <c:f>'BK # 45 - BEHI'!$E$54:$E$55</c:f>
              <c:numCache>
                <c:formatCode>#,##0.00_);[Red]\(#,##0.00\)</c:formatCode>
                <c:ptCount val="2"/>
              </c:numCache>
            </c:numRef>
          </c:yVal>
          <c:smooth val="0"/>
          <c:extLst>
            <c:ext xmlns:c16="http://schemas.microsoft.com/office/drawing/2014/chart" uri="{C3380CC4-5D6E-409C-BE32-E72D297353CC}">
              <c16:uniqueId val="{00000001-3F46-4605-9E1E-853796553D22}"/>
            </c:ext>
          </c:extLst>
        </c:ser>
        <c:dLbls>
          <c:showLegendKey val="0"/>
          <c:showVal val="0"/>
          <c:showCatName val="0"/>
          <c:showSerName val="0"/>
          <c:showPercent val="0"/>
          <c:showBubbleSize val="0"/>
        </c:dLbls>
        <c:axId val="365287296"/>
        <c:axId val="365288832"/>
      </c:scatterChart>
      <c:valAx>
        <c:axId val="36528729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288832"/>
        <c:crossesAt val="-1.5"/>
        <c:crossBetween val="midCat"/>
      </c:valAx>
      <c:valAx>
        <c:axId val="36528883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28729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9B6-4C43-9A3E-0D5EA7BAD46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9B6-4C43-9A3E-0D5EA7BAD460}"/>
            </c:ext>
          </c:extLst>
        </c:ser>
        <c:dLbls>
          <c:showLegendKey val="0"/>
          <c:showVal val="0"/>
          <c:showCatName val="0"/>
          <c:showSerName val="0"/>
          <c:showPercent val="0"/>
          <c:showBubbleSize val="0"/>
        </c:dLbls>
        <c:axId val="365322624"/>
        <c:axId val="365324160"/>
      </c:scatterChart>
      <c:valAx>
        <c:axId val="3653226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324160"/>
        <c:crossesAt val="-1.5"/>
        <c:crossBetween val="midCat"/>
      </c:valAx>
      <c:valAx>
        <c:axId val="36532416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53226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2DE6-4466-A844-9AC669B49900}"/>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2DE6-4466-A844-9AC669B49900}"/>
            </c:ext>
          </c:extLst>
        </c:ser>
        <c:dLbls>
          <c:showLegendKey val="0"/>
          <c:showVal val="0"/>
          <c:showCatName val="0"/>
          <c:showSerName val="0"/>
          <c:showPercent val="0"/>
          <c:showBubbleSize val="0"/>
        </c:dLbls>
        <c:axId val="348270976"/>
        <c:axId val="348272512"/>
      </c:scatterChart>
      <c:valAx>
        <c:axId val="3482709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272512"/>
        <c:crossesAt val="-1.5"/>
        <c:crossBetween val="midCat"/>
      </c:valAx>
      <c:valAx>
        <c:axId val="3482725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482709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46 - BEHI'!$A$36:$A$50</c:f>
              <c:numCache>
                <c:formatCode>#,##0.00_);[Red]\(#,##0.00\)</c:formatCode>
                <c:ptCount val="15"/>
              </c:numCache>
            </c:numRef>
          </c:xVal>
          <c:yVal>
            <c:numRef>
              <c:f>'BK # 46 - BEHI'!$E$36:$E$50</c:f>
              <c:numCache>
                <c:formatCode>#,##0.00_);[Red]\(#,##0.00\)</c:formatCode>
                <c:ptCount val="15"/>
              </c:numCache>
            </c:numRef>
          </c:yVal>
          <c:smooth val="0"/>
          <c:extLst>
            <c:ext xmlns:c16="http://schemas.microsoft.com/office/drawing/2014/chart" uri="{C3380CC4-5D6E-409C-BE32-E72D297353CC}">
              <c16:uniqueId val="{00000000-AEFC-4BEE-8507-E4BC4E6756E1}"/>
            </c:ext>
          </c:extLst>
        </c:ser>
        <c:ser>
          <c:idx val="0"/>
          <c:order val="1"/>
          <c:tx>
            <c:v>Bankfull</c:v>
          </c:tx>
          <c:spPr>
            <a:ln w="25400">
              <a:solidFill>
                <a:srgbClr val="FF0000"/>
              </a:solidFill>
              <a:prstDash val="sysDash"/>
            </a:ln>
          </c:spPr>
          <c:marker>
            <c:symbol val="none"/>
          </c:marker>
          <c:xVal>
            <c:numRef>
              <c:f>'BK # 46 - BEHI'!$A$54:$A$55</c:f>
              <c:numCache>
                <c:formatCode>#,##0.00_);[Red]\(#,##0.00\)</c:formatCode>
                <c:ptCount val="2"/>
              </c:numCache>
            </c:numRef>
          </c:xVal>
          <c:yVal>
            <c:numRef>
              <c:f>'BK # 46 - BEHI'!$E$54:$E$55</c:f>
              <c:numCache>
                <c:formatCode>#,##0.00_);[Red]\(#,##0.00\)</c:formatCode>
                <c:ptCount val="2"/>
              </c:numCache>
            </c:numRef>
          </c:yVal>
          <c:smooth val="0"/>
          <c:extLst>
            <c:ext xmlns:c16="http://schemas.microsoft.com/office/drawing/2014/chart" uri="{C3380CC4-5D6E-409C-BE32-E72D297353CC}">
              <c16:uniqueId val="{00000001-AEFC-4BEE-8507-E4BC4E6756E1}"/>
            </c:ext>
          </c:extLst>
        </c:ser>
        <c:dLbls>
          <c:showLegendKey val="0"/>
          <c:showVal val="0"/>
          <c:showCatName val="0"/>
          <c:showSerName val="0"/>
          <c:showPercent val="0"/>
          <c:showBubbleSize val="0"/>
        </c:dLbls>
        <c:axId val="364926464"/>
        <c:axId val="364928000"/>
      </c:scatterChart>
      <c:valAx>
        <c:axId val="3649264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928000"/>
        <c:crossesAt val="-1.5"/>
        <c:crossBetween val="midCat"/>
      </c:valAx>
      <c:valAx>
        <c:axId val="3649280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9264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E759-4673-8724-54808678CAE8}"/>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E759-4673-8724-54808678CAE8}"/>
            </c:ext>
          </c:extLst>
        </c:ser>
        <c:dLbls>
          <c:showLegendKey val="0"/>
          <c:showVal val="0"/>
          <c:showCatName val="0"/>
          <c:showSerName val="0"/>
          <c:showPercent val="0"/>
          <c:showBubbleSize val="0"/>
        </c:dLbls>
        <c:axId val="364965888"/>
        <c:axId val="364967424"/>
      </c:scatterChart>
      <c:valAx>
        <c:axId val="36496588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967424"/>
        <c:crossesAt val="-1.5"/>
        <c:crossBetween val="midCat"/>
      </c:valAx>
      <c:valAx>
        <c:axId val="3649674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496588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47 - BEHI'!$A$36:$A$50</c:f>
              <c:numCache>
                <c:formatCode>#,##0.00_);[Red]\(#,##0.00\)</c:formatCode>
                <c:ptCount val="15"/>
              </c:numCache>
            </c:numRef>
          </c:xVal>
          <c:yVal>
            <c:numRef>
              <c:f>'BK # 47 - BEHI'!$E$36:$E$50</c:f>
              <c:numCache>
                <c:formatCode>#,##0.00_);[Red]\(#,##0.00\)</c:formatCode>
                <c:ptCount val="15"/>
              </c:numCache>
            </c:numRef>
          </c:yVal>
          <c:smooth val="0"/>
          <c:extLst>
            <c:ext xmlns:c16="http://schemas.microsoft.com/office/drawing/2014/chart" uri="{C3380CC4-5D6E-409C-BE32-E72D297353CC}">
              <c16:uniqueId val="{00000000-0511-4A29-BA47-73A23794A996}"/>
            </c:ext>
          </c:extLst>
        </c:ser>
        <c:ser>
          <c:idx val="0"/>
          <c:order val="1"/>
          <c:tx>
            <c:v>Bankfull</c:v>
          </c:tx>
          <c:spPr>
            <a:ln w="25400">
              <a:solidFill>
                <a:srgbClr val="FF0000"/>
              </a:solidFill>
              <a:prstDash val="sysDash"/>
            </a:ln>
          </c:spPr>
          <c:marker>
            <c:symbol val="none"/>
          </c:marker>
          <c:xVal>
            <c:numRef>
              <c:f>'BK # 47 - BEHI'!$A$54:$A$55</c:f>
              <c:numCache>
                <c:formatCode>#,##0.00_);[Red]\(#,##0.00\)</c:formatCode>
                <c:ptCount val="2"/>
              </c:numCache>
            </c:numRef>
          </c:xVal>
          <c:yVal>
            <c:numRef>
              <c:f>'BK # 47 - BEHI'!$E$54:$E$55</c:f>
              <c:numCache>
                <c:formatCode>#,##0.00_);[Red]\(#,##0.00\)</c:formatCode>
                <c:ptCount val="2"/>
              </c:numCache>
            </c:numRef>
          </c:yVal>
          <c:smooth val="0"/>
          <c:extLst>
            <c:ext xmlns:c16="http://schemas.microsoft.com/office/drawing/2014/chart" uri="{C3380CC4-5D6E-409C-BE32-E72D297353CC}">
              <c16:uniqueId val="{00000001-0511-4A29-BA47-73A23794A996}"/>
            </c:ext>
          </c:extLst>
        </c:ser>
        <c:dLbls>
          <c:showLegendKey val="0"/>
          <c:showVal val="0"/>
          <c:showCatName val="0"/>
          <c:showSerName val="0"/>
          <c:showPercent val="0"/>
          <c:showBubbleSize val="0"/>
        </c:dLbls>
        <c:axId val="366290048"/>
        <c:axId val="366291584"/>
      </c:scatterChart>
      <c:valAx>
        <c:axId val="36629004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291584"/>
        <c:crossesAt val="-1.5"/>
        <c:crossBetween val="midCat"/>
      </c:valAx>
      <c:valAx>
        <c:axId val="36629158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29004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C8B3-4646-99F0-82E336173B54}"/>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C8B3-4646-99F0-82E336173B54}"/>
            </c:ext>
          </c:extLst>
        </c:ser>
        <c:dLbls>
          <c:showLegendKey val="0"/>
          <c:showVal val="0"/>
          <c:showCatName val="0"/>
          <c:showSerName val="0"/>
          <c:showPercent val="0"/>
          <c:showBubbleSize val="0"/>
        </c:dLbls>
        <c:axId val="366321024"/>
        <c:axId val="366326912"/>
      </c:scatterChart>
      <c:valAx>
        <c:axId val="36632102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326912"/>
        <c:crossesAt val="-1.5"/>
        <c:crossBetween val="midCat"/>
      </c:valAx>
      <c:valAx>
        <c:axId val="3663269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32102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48 - BEHI'!$A$36:$A$50</c:f>
              <c:numCache>
                <c:formatCode>#,##0.00_);[Red]\(#,##0.00\)</c:formatCode>
                <c:ptCount val="15"/>
              </c:numCache>
            </c:numRef>
          </c:xVal>
          <c:yVal>
            <c:numRef>
              <c:f>'BK # 48 - BEHI'!$E$36:$E$50</c:f>
              <c:numCache>
                <c:formatCode>#,##0.00_);[Red]\(#,##0.00\)</c:formatCode>
                <c:ptCount val="15"/>
              </c:numCache>
            </c:numRef>
          </c:yVal>
          <c:smooth val="0"/>
          <c:extLst>
            <c:ext xmlns:c16="http://schemas.microsoft.com/office/drawing/2014/chart" uri="{C3380CC4-5D6E-409C-BE32-E72D297353CC}">
              <c16:uniqueId val="{00000000-5262-4C20-B7B4-B4E006894552}"/>
            </c:ext>
          </c:extLst>
        </c:ser>
        <c:ser>
          <c:idx val="0"/>
          <c:order val="1"/>
          <c:tx>
            <c:v>Bankfull</c:v>
          </c:tx>
          <c:spPr>
            <a:ln w="25400">
              <a:solidFill>
                <a:srgbClr val="FF0000"/>
              </a:solidFill>
              <a:prstDash val="sysDash"/>
            </a:ln>
          </c:spPr>
          <c:marker>
            <c:symbol val="none"/>
          </c:marker>
          <c:xVal>
            <c:numRef>
              <c:f>'BK # 48 - BEHI'!$A$54:$A$55</c:f>
              <c:numCache>
                <c:formatCode>#,##0.00_);[Red]\(#,##0.00\)</c:formatCode>
                <c:ptCount val="2"/>
              </c:numCache>
            </c:numRef>
          </c:xVal>
          <c:yVal>
            <c:numRef>
              <c:f>'BK # 48 - BEHI'!$E$54:$E$55</c:f>
              <c:numCache>
                <c:formatCode>#,##0.00_);[Red]\(#,##0.00\)</c:formatCode>
                <c:ptCount val="2"/>
              </c:numCache>
            </c:numRef>
          </c:yVal>
          <c:smooth val="0"/>
          <c:extLst>
            <c:ext xmlns:c16="http://schemas.microsoft.com/office/drawing/2014/chart" uri="{C3380CC4-5D6E-409C-BE32-E72D297353CC}">
              <c16:uniqueId val="{00000001-5262-4C20-B7B4-B4E006894552}"/>
            </c:ext>
          </c:extLst>
        </c:ser>
        <c:dLbls>
          <c:showLegendKey val="0"/>
          <c:showVal val="0"/>
          <c:showCatName val="0"/>
          <c:showSerName val="0"/>
          <c:showPercent val="0"/>
          <c:showBubbleSize val="0"/>
        </c:dLbls>
        <c:axId val="366187264"/>
        <c:axId val="366188800"/>
      </c:scatterChart>
      <c:valAx>
        <c:axId val="366187264"/>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188800"/>
        <c:crossesAt val="-1.5"/>
        <c:crossBetween val="midCat"/>
      </c:valAx>
      <c:valAx>
        <c:axId val="3661888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187264"/>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347-429F-93B0-69F0C211A7ED}"/>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347-429F-93B0-69F0C211A7ED}"/>
            </c:ext>
          </c:extLst>
        </c:ser>
        <c:dLbls>
          <c:showLegendKey val="0"/>
          <c:showVal val="0"/>
          <c:showCatName val="0"/>
          <c:showSerName val="0"/>
          <c:showPercent val="0"/>
          <c:showBubbleSize val="0"/>
        </c:dLbls>
        <c:axId val="366201856"/>
        <c:axId val="367280896"/>
      </c:scatterChart>
      <c:valAx>
        <c:axId val="36620185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280896"/>
        <c:crossesAt val="-1.5"/>
        <c:crossBetween val="midCat"/>
      </c:valAx>
      <c:valAx>
        <c:axId val="367280896"/>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20185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49 - BEHI'!$A$36:$A$50</c:f>
              <c:numCache>
                <c:formatCode>#,##0.00_);[Red]\(#,##0.00\)</c:formatCode>
                <c:ptCount val="15"/>
              </c:numCache>
            </c:numRef>
          </c:xVal>
          <c:yVal>
            <c:numRef>
              <c:f>'BK # 49 - BEHI'!$E$36:$E$50</c:f>
              <c:numCache>
                <c:formatCode>#,##0.00_);[Red]\(#,##0.00\)</c:formatCode>
                <c:ptCount val="15"/>
              </c:numCache>
            </c:numRef>
          </c:yVal>
          <c:smooth val="0"/>
          <c:extLst>
            <c:ext xmlns:c16="http://schemas.microsoft.com/office/drawing/2014/chart" uri="{C3380CC4-5D6E-409C-BE32-E72D297353CC}">
              <c16:uniqueId val="{00000000-A440-43C7-A2AE-10C77A77841C}"/>
            </c:ext>
          </c:extLst>
        </c:ser>
        <c:ser>
          <c:idx val="0"/>
          <c:order val="1"/>
          <c:tx>
            <c:v>Bankfull</c:v>
          </c:tx>
          <c:spPr>
            <a:ln w="25400">
              <a:solidFill>
                <a:srgbClr val="FF0000"/>
              </a:solidFill>
              <a:prstDash val="sysDash"/>
            </a:ln>
          </c:spPr>
          <c:marker>
            <c:symbol val="none"/>
          </c:marker>
          <c:xVal>
            <c:numRef>
              <c:f>'BK # 49 - BEHI'!$A$54:$A$55</c:f>
              <c:numCache>
                <c:formatCode>#,##0.00_);[Red]\(#,##0.00\)</c:formatCode>
                <c:ptCount val="2"/>
              </c:numCache>
            </c:numRef>
          </c:xVal>
          <c:yVal>
            <c:numRef>
              <c:f>'BK # 49 - BEHI'!$E$54:$E$55</c:f>
              <c:numCache>
                <c:formatCode>#,##0.00_);[Red]\(#,##0.00\)</c:formatCode>
                <c:ptCount val="2"/>
              </c:numCache>
            </c:numRef>
          </c:yVal>
          <c:smooth val="0"/>
          <c:extLst>
            <c:ext xmlns:c16="http://schemas.microsoft.com/office/drawing/2014/chart" uri="{C3380CC4-5D6E-409C-BE32-E72D297353CC}">
              <c16:uniqueId val="{00000001-A440-43C7-A2AE-10C77A77841C}"/>
            </c:ext>
          </c:extLst>
        </c:ser>
        <c:dLbls>
          <c:showLegendKey val="0"/>
          <c:showVal val="0"/>
          <c:showCatName val="0"/>
          <c:showSerName val="0"/>
          <c:showPercent val="0"/>
          <c:showBubbleSize val="0"/>
        </c:dLbls>
        <c:axId val="367563136"/>
        <c:axId val="367564672"/>
      </c:scatterChart>
      <c:valAx>
        <c:axId val="3675631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564672"/>
        <c:crossesAt val="-1.5"/>
        <c:crossBetween val="midCat"/>
      </c:valAx>
      <c:valAx>
        <c:axId val="36756467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5631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90AE-41BF-954A-892AA837E6B2}"/>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90AE-41BF-954A-892AA837E6B2}"/>
            </c:ext>
          </c:extLst>
        </c:ser>
        <c:dLbls>
          <c:showLegendKey val="0"/>
          <c:showVal val="0"/>
          <c:showCatName val="0"/>
          <c:showSerName val="0"/>
          <c:showPercent val="0"/>
          <c:showBubbleSize val="0"/>
        </c:dLbls>
        <c:axId val="367598208"/>
        <c:axId val="367600000"/>
      </c:scatterChart>
      <c:valAx>
        <c:axId val="367598208"/>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600000"/>
        <c:crossesAt val="-1.5"/>
        <c:crossBetween val="midCat"/>
      </c:valAx>
      <c:valAx>
        <c:axId val="367600000"/>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598208"/>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50 - BEHI'!$A$36:$A$50</c:f>
              <c:numCache>
                <c:formatCode>#,##0.00_);[Red]\(#,##0.00\)</c:formatCode>
                <c:ptCount val="15"/>
              </c:numCache>
            </c:numRef>
          </c:xVal>
          <c:yVal>
            <c:numRef>
              <c:f>'BK # 50 - BEHI'!$E$36:$E$50</c:f>
              <c:numCache>
                <c:formatCode>#,##0.00_);[Red]\(#,##0.00\)</c:formatCode>
                <c:ptCount val="15"/>
              </c:numCache>
            </c:numRef>
          </c:yVal>
          <c:smooth val="0"/>
          <c:extLst>
            <c:ext xmlns:c16="http://schemas.microsoft.com/office/drawing/2014/chart" uri="{C3380CC4-5D6E-409C-BE32-E72D297353CC}">
              <c16:uniqueId val="{00000000-CFA5-43C9-B930-147192277A5D}"/>
            </c:ext>
          </c:extLst>
        </c:ser>
        <c:ser>
          <c:idx val="0"/>
          <c:order val="1"/>
          <c:tx>
            <c:v>Bankfull</c:v>
          </c:tx>
          <c:spPr>
            <a:ln w="25400">
              <a:solidFill>
                <a:srgbClr val="FF0000"/>
              </a:solidFill>
              <a:prstDash val="sysDash"/>
            </a:ln>
          </c:spPr>
          <c:marker>
            <c:symbol val="none"/>
          </c:marker>
          <c:xVal>
            <c:numRef>
              <c:f>'BK # 50 - BEHI'!$A$54:$A$55</c:f>
              <c:numCache>
                <c:formatCode>#,##0.00_);[Red]\(#,##0.00\)</c:formatCode>
                <c:ptCount val="2"/>
              </c:numCache>
            </c:numRef>
          </c:xVal>
          <c:yVal>
            <c:numRef>
              <c:f>'BK # 50 - BEHI'!$E$54:$E$55</c:f>
              <c:numCache>
                <c:formatCode>#,##0.00_);[Red]\(#,##0.00\)</c:formatCode>
                <c:ptCount val="2"/>
              </c:numCache>
            </c:numRef>
          </c:yVal>
          <c:smooth val="0"/>
          <c:extLst>
            <c:ext xmlns:c16="http://schemas.microsoft.com/office/drawing/2014/chart" uri="{C3380CC4-5D6E-409C-BE32-E72D297353CC}">
              <c16:uniqueId val="{00000001-CFA5-43C9-B930-147192277A5D}"/>
            </c:ext>
          </c:extLst>
        </c:ser>
        <c:dLbls>
          <c:showLegendKey val="0"/>
          <c:showVal val="0"/>
          <c:showCatName val="0"/>
          <c:showSerName val="0"/>
          <c:showPercent val="0"/>
          <c:showBubbleSize val="0"/>
        </c:dLbls>
        <c:axId val="367640576"/>
        <c:axId val="367642112"/>
      </c:scatterChart>
      <c:valAx>
        <c:axId val="36764057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642112"/>
        <c:crossesAt val="-1.5"/>
        <c:crossBetween val="midCat"/>
      </c:valAx>
      <c:valAx>
        <c:axId val="367642112"/>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764057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Bank Profile</a:t>
            </a:r>
          </a:p>
        </c:rich>
      </c:tx>
      <c:layout>
        <c:manualLayout>
          <c:xMode val="edge"/>
          <c:yMode val="edge"/>
          <c:x val="0.41212206050001321"/>
          <c:y val="3.3333333333333333E-2"/>
        </c:manualLayout>
      </c:layout>
      <c:overlay val="0"/>
      <c:spPr>
        <a:noFill/>
        <a:ln w="25400">
          <a:noFill/>
        </a:ln>
      </c:spPr>
    </c:title>
    <c:autoTitleDeleted val="0"/>
    <c:plotArea>
      <c:layout>
        <c:manualLayout>
          <c:layoutTarget val="inner"/>
          <c:xMode val="edge"/>
          <c:yMode val="edge"/>
          <c:x val="0.18181854051953228"/>
          <c:y val="0.12307723126309912"/>
          <c:w val="0.74747622213585496"/>
          <c:h val="0.65641190006986194"/>
        </c:manualLayout>
      </c:layout>
      <c:scatterChart>
        <c:scatterStyle val="lineMarker"/>
        <c:varyColors val="0"/>
        <c:ser>
          <c:idx val="3"/>
          <c:order val="0"/>
          <c:tx>
            <c:v>Bank Profile</c:v>
          </c:tx>
          <c:spPr>
            <a:ln w="25400">
              <a:solidFill>
                <a:srgbClr val="000000"/>
              </a:solidFill>
              <a:prstDash val="solid"/>
            </a:ln>
          </c:spPr>
          <c:marker>
            <c:symbol val="circle"/>
            <c:size val="3"/>
            <c:spPr>
              <a:solidFill>
                <a:srgbClr val="000000"/>
              </a:solidFill>
              <a:ln>
                <a:solidFill>
                  <a:srgbClr val="000000"/>
                </a:solidFill>
                <a:prstDash val="solid"/>
              </a:ln>
            </c:spPr>
          </c:marker>
          <c:xVal>
            <c:numRef>
              <c:f>'BK # 1 - BEHI'!$A$36:$A$50</c:f>
              <c:numCache>
                <c:formatCode>#,##0.00_);[Red]\(#,##0.00\)</c:formatCode>
                <c:ptCount val="15"/>
              </c:numCache>
            </c:numRef>
          </c:xVal>
          <c:yVal>
            <c:numRef>
              <c:f>'BK # 1 - BEHI'!$E$36:$E$50</c:f>
              <c:numCache>
                <c:formatCode>#,##0.00_);[Red]\(#,##0.00\)</c:formatCode>
                <c:ptCount val="15"/>
              </c:numCache>
            </c:numRef>
          </c:yVal>
          <c:smooth val="0"/>
          <c:extLst>
            <c:ext xmlns:c16="http://schemas.microsoft.com/office/drawing/2014/chart" uri="{C3380CC4-5D6E-409C-BE32-E72D297353CC}">
              <c16:uniqueId val="{00000000-338B-4BD3-8D94-9DA2F62F5ED2}"/>
            </c:ext>
          </c:extLst>
        </c:ser>
        <c:ser>
          <c:idx val="0"/>
          <c:order val="1"/>
          <c:tx>
            <c:v>Bankfull</c:v>
          </c:tx>
          <c:spPr>
            <a:ln w="25400">
              <a:solidFill>
                <a:srgbClr val="FF0000"/>
              </a:solidFill>
              <a:prstDash val="sysDash"/>
            </a:ln>
          </c:spPr>
          <c:marker>
            <c:symbol val="none"/>
          </c:marker>
          <c:xVal>
            <c:numRef>
              <c:f>'BK # 1 - BEHI'!$A$54:$A$55</c:f>
              <c:numCache>
                <c:formatCode>#,##0.00_);[Red]\(#,##0.00\)</c:formatCode>
                <c:ptCount val="2"/>
              </c:numCache>
            </c:numRef>
          </c:xVal>
          <c:yVal>
            <c:numRef>
              <c:f>'BK # 1 - BEHI'!$E$54:$E$55</c:f>
              <c:numCache>
                <c:formatCode>#,##0.00_);[Red]\(#,##0.00\)</c:formatCode>
                <c:ptCount val="2"/>
              </c:numCache>
            </c:numRef>
          </c:yVal>
          <c:smooth val="0"/>
          <c:extLst>
            <c:ext xmlns:c16="http://schemas.microsoft.com/office/drawing/2014/chart" uri="{C3380CC4-5D6E-409C-BE32-E72D297353CC}">
              <c16:uniqueId val="{00000001-338B-4BD3-8D94-9DA2F62F5ED2}"/>
            </c:ext>
          </c:extLst>
        </c:ser>
        <c:dLbls>
          <c:showLegendKey val="0"/>
          <c:showVal val="0"/>
          <c:showCatName val="0"/>
          <c:showSerName val="0"/>
          <c:showPercent val="0"/>
          <c:showBubbleSize val="0"/>
        </c:dLbls>
        <c:axId val="366766336"/>
        <c:axId val="366772224"/>
      </c:scatterChart>
      <c:valAx>
        <c:axId val="366766336"/>
        <c:scaling>
          <c:orientation val="minMax"/>
        </c:scaling>
        <c:delete val="0"/>
        <c:axPos val="b"/>
        <c:numFmt formatCode="#,##0.00_);[Red]\(#,##0.00\)"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772224"/>
        <c:crossesAt val="-1.5"/>
        <c:crossBetween val="midCat"/>
      </c:valAx>
      <c:valAx>
        <c:axId val="366772224"/>
        <c:scaling>
          <c:orientation val="minMax"/>
          <c:max val="4.5"/>
        </c:scaling>
        <c:delete val="0"/>
        <c:axPos val="l"/>
        <c:numFmt formatCode="0.00_);[Red]\(0.00\)"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Times New Roman"/>
                <a:ea typeface="Times New Roman"/>
                <a:cs typeface="Times New Roman"/>
              </a:defRPr>
            </a:pPr>
            <a:endParaRPr lang="en-US"/>
          </a:p>
        </c:txPr>
        <c:crossAx val="366766336"/>
        <c:crosses val="autoZero"/>
        <c:crossBetween val="midCat"/>
        <c:majorUnit val="0.5"/>
        <c:minorUnit val="0.5"/>
      </c:valAx>
      <c:spPr>
        <a:solidFill>
          <a:srgbClr val="FFFFFF"/>
        </a:solidFill>
        <a:ln w="12700">
          <a:solidFill>
            <a:srgbClr val="808080"/>
          </a:solidFill>
          <a:prstDash val="solid"/>
        </a:ln>
      </c:spPr>
    </c:plotArea>
    <c:legend>
      <c:legendPos val="b"/>
      <c:layout>
        <c:manualLayout>
          <c:xMode val="edge"/>
          <c:yMode val="edge"/>
          <c:x val="0.30505114133460592"/>
          <c:y val="0.9102585638333669"/>
          <c:w val="0.50101116148360236"/>
          <c:h val="6.9231038427888802E-2"/>
        </c:manualLayout>
      </c:layout>
      <c:overlay val="0"/>
      <c:spPr>
        <a:solidFill>
          <a:srgbClr val="FFFFFF"/>
        </a:solidFill>
        <a:ln w="3175">
          <a:solidFill>
            <a:srgbClr val="000000"/>
          </a:solidFill>
          <a:prstDash val="solid"/>
        </a:ln>
      </c:spPr>
      <c:txPr>
        <a:bodyPr/>
        <a:lstStyle/>
        <a:p>
          <a:pPr>
            <a:defRPr sz="11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25400">
      <a:pattFill prst="pct50">
        <a:fgClr>
          <a:srgbClr val="000000"/>
        </a:fgClr>
        <a:bgClr>
          <a:srgbClr val="FFFFFF"/>
        </a:bgClr>
      </a:patt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chart" Target="../charts/chart196.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99.xml"/><Relationship Id="rId1" Type="http://schemas.openxmlformats.org/officeDocument/2006/relationships/chart" Target="../charts/chart198.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201.xml"/><Relationship Id="rId1" Type="http://schemas.openxmlformats.org/officeDocument/2006/relationships/chart" Target="../charts/chart200.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205.xml"/><Relationship Id="rId1" Type="http://schemas.openxmlformats.org/officeDocument/2006/relationships/chart" Target="../charts/chart204.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207.xml"/><Relationship Id="rId1" Type="http://schemas.openxmlformats.org/officeDocument/2006/relationships/chart" Target="../charts/chart206.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209.xml"/><Relationship Id="rId1" Type="http://schemas.openxmlformats.org/officeDocument/2006/relationships/chart" Target="../charts/chart208.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211.xml"/><Relationship Id="rId1" Type="http://schemas.openxmlformats.org/officeDocument/2006/relationships/chart" Target="../charts/chart210.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213.xml"/><Relationship Id="rId1" Type="http://schemas.openxmlformats.org/officeDocument/2006/relationships/chart" Target="../charts/chart212.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215.xml"/><Relationship Id="rId1" Type="http://schemas.openxmlformats.org/officeDocument/2006/relationships/chart" Target="../charts/chart2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217.xml"/><Relationship Id="rId1" Type="http://schemas.openxmlformats.org/officeDocument/2006/relationships/chart" Target="../charts/chart216.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219.xml"/><Relationship Id="rId1" Type="http://schemas.openxmlformats.org/officeDocument/2006/relationships/chart" Target="../charts/chart218.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221.xml"/><Relationship Id="rId1" Type="http://schemas.openxmlformats.org/officeDocument/2006/relationships/chart" Target="../charts/chart220.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223.xml"/><Relationship Id="rId1" Type="http://schemas.openxmlformats.org/officeDocument/2006/relationships/chart" Target="../charts/chart222.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225.xml"/><Relationship Id="rId1" Type="http://schemas.openxmlformats.org/officeDocument/2006/relationships/chart" Target="../charts/chart224.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227.xml"/><Relationship Id="rId1" Type="http://schemas.openxmlformats.org/officeDocument/2006/relationships/chart" Target="../charts/chart226.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229.xml"/><Relationship Id="rId1" Type="http://schemas.openxmlformats.org/officeDocument/2006/relationships/chart" Target="../charts/chart228.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231.xml"/><Relationship Id="rId1" Type="http://schemas.openxmlformats.org/officeDocument/2006/relationships/chart" Target="../charts/chart230.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233.xml"/><Relationship Id="rId1" Type="http://schemas.openxmlformats.org/officeDocument/2006/relationships/chart" Target="../charts/chart232.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235.xml"/><Relationship Id="rId1" Type="http://schemas.openxmlformats.org/officeDocument/2006/relationships/chart" Target="../charts/chart23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20.xml.rels><?xml version="1.0" encoding="UTF-8" standalone="yes"?>
<Relationships xmlns="http://schemas.openxmlformats.org/package/2006/relationships"><Relationship Id="rId2" Type="http://schemas.openxmlformats.org/officeDocument/2006/relationships/chart" Target="../charts/chart237.xml"/><Relationship Id="rId1" Type="http://schemas.openxmlformats.org/officeDocument/2006/relationships/chart" Target="../charts/chart236.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239.xml"/><Relationship Id="rId1" Type="http://schemas.openxmlformats.org/officeDocument/2006/relationships/chart" Target="../charts/chart238.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241.xml"/><Relationship Id="rId1" Type="http://schemas.openxmlformats.org/officeDocument/2006/relationships/chart" Target="../charts/chart240.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243.xml"/><Relationship Id="rId1" Type="http://schemas.openxmlformats.org/officeDocument/2006/relationships/chart" Target="../charts/chart242.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245.xml"/><Relationship Id="rId1" Type="http://schemas.openxmlformats.org/officeDocument/2006/relationships/chart" Target="../charts/chart244.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247.xml"/><Relationship Id="rId1" Type="http://schemas.openxmlformats.org/officeDocument/2006/relationships/chart" Target="../charts/chart246.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249.xml"/><Relationship Id="rId1" Type="http://schemas.openxmlformats.org/officeDocument/2006/relationships/chart" Target="../charts/chart248.xml"/></Relationships>
</file>

<file path=xl/drawings/_rels/drawing127.xml.rels><?xml version="1.0" encoding="UTF-8" standalone="yes"?>
<Relationships xmlns="http://schemas.openxmlformats.org/package/2006/relationships"><Relationship Id="rId2" Type="http://schemas.openxmlformats.org/officeDocument/2006/relationships/chart" Target="../charts/chart251.xml"/><Relationship Id="rId1" Type="http://schemas.openxmlformats.org/officeDocument/2006/relationships/chart" Target="../charts/chart25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chart" Target="../charts/chart138.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45.xml"/><Relationship Id="rId1" Type="http://schemas.openxmlformats.org/officeDocument/2006/relationships/chart" Target="../charts/chart144.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51.xml"/><Relationship Id="rId1" Type="http://schemas.openxmlformats.org/officeDocument/2006/relationships/chart" Target="../charts/chart150.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55.xml"/><Relationship Id="rId1" Type="http://schemas.openxmlformats.org/officeDocument/2006/relationships/chart" Target="../charts/chart15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57.xml"/><Relationship Id="rId1" Type="http://schemas.openxmlformats.org/officeDocument/2006/relationships/chart" Target="../charts/chart156.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61.xml"/><Relationship Id="rId1" Type="http://schemas.openxmlformats.org/officeDocument/2006/relationships/chart" Target="../charts/chart160.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63.xml"/><Relationship Id="rId1" Type="http://schemas.openxmlformats.org/officeDocument/2006/relationships/chart" Target="../charts/chart162.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chart" Target="../charts/chart164.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67.xml"/><Relationship Id="rId1" Type="http://schemas.openxmlformats.org/officeDocument/2006/relationships/chart" Target="../charts/chart166.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69.xml"/><Relationship Id="rId1" Type="http://schemas.openxmlformats.org/officeDocument/2006/relationships/chart" Target="../charts/chart168.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71.xml"/><Relationship Id="rId1" Type="http://schemas.openxmlformats.org/officeDocument/2006/relationships/chart" Target="../charts/chart170.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77.xml"/><Relationship Id="rId1" Type="http://schemas.openxmlformats.org/officeDocument/2006/relationships/chart" Target="../charts/chart176.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chart" Target="../charts/chart178.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chart" Target="../charts/chart180.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85.xml"/><Relationship Id="rId1" Type="http://schemas.openxmlformats.org/officeDocument/2006/relationships/chart" Target="../charts/chart184.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87.xml"/><Relationship Id="rId1" Type="http://schemas.openxmlformats.org/officeDocument/2006/relationships/chart" Target="../charts/chart186.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89.xml"/><Relationship Id="rId1" Type="http://schemas.openxmlformats.org/officeDocument/2006/relationships/chart" Target="../charts/chart188.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91.xml"/><Relationship Id="rId1" Type="http://schemas.openxmlformats.org/officeDocument/2006/relationships/chart" Target="../charts/chart190.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93.xml"/><Relationship Id="rId1" Type="http://schemas.openxmlformats.org/officeDocument/2006/relationships/chart" Target="../charts/chart192.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95.xml"/><Relationship Id="rId1" Type="http://schemas.openxmlformats.org/officeDocument/2006/relationships/chart" Target="../charts/chart194.xml"/></Relationships>
</file>

<file path=xl/drawings/drawing1.xml><?xml version="1.0" encoding="utf-8"?>
<xdr:wsDr xmlns:xdr="http://schemas.openxmlformats.org/drawingml/2006/spreadsheetDrawing" xmlns:a="http://schemas.openxmlformats.org/drawingml/2006/main">
  <xdr:twoCellAnchor>
    <xdr:from>
      <xdr:col>0</xdr:col>
      <xdr:colOff>180975</xdr:colOff>
      <xdr:row>6</xdr:row>
      <xdr:rowOff>159598</xdr:rowOff>
    </xdr:from>
    <xdr:to>
      <xdr:col>7</xdr:col>
      <xdr:colOff>617221</xdr:colOff>
      <xdr:row>33</xdr:row>
      <xdr:rowOff>176256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0975" y="1327998"/>
          <a:ext cx="4821979" cy="5274458"/>
        </a:xfrm>
        <a:prstGeom prst="rect">
          <a:avLst/>
        </a:prstGeom>
        <a:solidFill>
          <a:schemeClr val="lt1"/>
        </a:solidFill>
        <a:ln w="25400" cmpd="sng">
          <a:solidFill>
            <a:schemeClr val="tx1"/>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Times New Roman" pitchFamily="18" charset="0"/>
              <a:cs typeface="Times New Roman" pitchFamily="18" charset="0"/>
            </a:rPr>
            <a:t>Instructions:</a:t>
          </a:r>
          <a:endParaRPr lang="en-US" sz="1200" b="1">
            <a:latin typeface="Times New Roman" pitchFamily="18" charset="0"/>
            <a:cs typeface="Times New Roman" pitchFamily="18" charset="0"/>
          </a:endParaRPr>
        </a:p>
        <a:p>
          <a:pPr algn="l"/>
          <a:r>
            <a:rPr lang="en-US" sz="1200" baseline="0">
              <a:latin typeface="Times New Roman" pitchFamily="18" charset="0"/>
              <a:cs typeface="Times New Roman" pitchFamily="18" charset="0"/>
            </a:rPr>
            <a:t>This spreadsheet </a:t>
          </a:r>
          <a:r>
            <a:rPr lang="en-US" sz="1200" baseline="0">
              <a:solidFill>
                <a:schemeClr val="dk1"/>
              </a:solidFill>
              <a:effectLst/>
              <a:latin typeface="Times New Roman" pitchFamily="18" charset="0"/>
              <a:ea typeface="+mn-ea"/>
              <a:cs typeface="Times New Roman" pitchFamily="18" charset="0"/>
            </a:rPr>
            <a:t>automatically calculates bank erosion rates and quantities. Data is only entered in the BEHI and NBS forms and that data is used to populate the bank summary form.</a:t>
          </a:r>
        </a:p>
        <a:p>
          <a:pPr algn="l"/>
          <a:endParaRPr lang="en-US" sz="1100" baseline="0">
            <a:solidFill>
              <a:schemeClr val="dk1"/>
            </a:solidFill>
            <a:effectLst/>
            <a:latin typeface="+mn-lt"/>
            <a:ea typeface="+mn-ea"/>
            <a:cs typeface="+mn-cs"/>
          </a:endParaRPr>
        </a:p>
        <a:p>
          <a:pPr algn="l"/>
          <a:r>
            <a:rPr lang="en-US" sz="1200" b="1" baseline="0">
              <a:latin typeface="Times New Roman" pitchFamily="18" charset="0"/>
              <a:cs typeface="Times New Roman" pitchFamily="18" charset="0"/>
            </a:rPr>
            <a:t>There are 3 types of forms:</a:t>
          </a:r>
        </a:p>
        <a:p>
          <a:r>
            <a:rPr lang="en-US" sz="1200" baseline="0">
              <a:latin typeface="Times New Roman" pitchFamily="18" charset="0"/>
              <a:cs typeface="Times New Roman" pitchFamily="18" charset="0"/>
            </a:rPr>
            <a:t>1. Bank summary form (1 form)</a:t>
          </a:r>
        </a:p>
        <a:p>
          <a:r>
            <a:rPr lang="en-US" sz="1200" baseline="0">
              <a:latin typeface="Times New Roman" pitchFamily="18" charset="0"/>
              <a:cs typeface="Times New Roman" pitchFamily="18" charset="0"/>
            </a:rPr>
            <a:t>2. BEHI form (20 forms)</a:t>
          </a:r>
        </a:p>
        <a:p>
          <a:r>
            <a:rPr lang="en-US" sz="1200" baseline="0">
              <a:latin typeface="Times New Roman" pitchFamily="18" charset="0"/>
              <a:cs typeface="Times New Roman" pitchFamily="18" charset="0"/>
            </a:rPr>
            <a:t>3. NBS form (Rosgen 2006) (20 forms)</a:t>
          </a:r>
        </a:p>
        <a:p>
          <a:endParaRPr lang="en-US" sz="1200" baseline="0">
            <a:latin typeface="Times New Roman" pitchFamily="18" charset="0"/>
            <a:cs typeface="Times New Roman" pitchFamily="18" charset="0"/>
          </a:endParaRPr>
        </a:p>
        <a:p>
          <a:r>
            <a:rPr lang="en-US" sz="1200" baseline="0">
              <a:latin typeface="Times New Roman" pitchFamily="18" charset="0"/>
              <a:cs typeface="Times New Roman" pitchFamily="18" charset="0"/>
            </a:rPr>
            <a:t>The last tab also contains a Bank Erosion Rates table that was used to determine feet of erosion per year. These erosion rates are based on the combination of USFWS Bank Erosion Rates Curve and Rosgen's Colorado Bank Erosion Rates Curve. The total cubic feet of eroding sediment per year is calculated from multiplying the ft / year erosion rate by the bank height and bank length. Mass of eroding sediment is then calculated by multiplying the cubic feet of erosion per year by a bulk density of 125 lbs / ft</a:t>
          </a:r>
          <a:r>
            <a:rPr lang="en-US" sz="1200" baseline="30000">
              <a:latin typeface="Times New Roman" pitchFamily="18" charset="0"/>
              <a:cs typeface="Times New Roman" pitchFamily="18" charset="0"/>
            </a:rPr>
            <a:t>3</a:t>
          </a:r>
          <a:r>
            <a:rPr lang="en-US" sz="1200" baseline="0">
              <a:latin typeface="Times New Roman" pitchFamily="18" charset="0"/>
              <a:cs typeface="Times New Roman" pitchFamily="18" charset="0"/>
            </a:rPr>
            <a:t>. Field measurements of bulk density are recommended to verify or adjust this assumption as bulk density can vary due to a variety of factors across sites. </a:t>
          </a:r>
        </a:p>
        <a:p>
          <a:endParaRPr lang="en-US" sz="1200" baseline="0">
            <a:latin typeface="Times New Roman" pitchFamily="18" charset="0"/>
            <a:cs typeface="Times New Roman" pitchFamily="18" charset="0"/>
          </a:endParaRPr>
        </a:p>
        <a:p>
          <a:pPr algn="l"/>
          <a:r>
            <a:rPr lang="en-US" sz="1200" b="1" baseline="0">
              <a:latin typeface="Times New Roman" pitchFamily="18" charset="0"/>
              <a:cs typeface="Times New Roman" pitchFamily="18" charset="0"/>
            </a:rPr>
            <a:t>How to Use:</a:t>
          </a:r>
        </a:p>
        <a:p>
          <a:pPr algn="l"/>
          <a:r>
            <a:rPr lang="en-US" sz="1200" baseline="0">
              <a:latin typeface="Times New Roman" pitchFamily="18" charset="0"/>
              <a:cs typeface="Times New Roman" pitchFamily="18" charset="0"/>
            </a:rPr>
            <a:t>--Blue cells - automatically populate</a:t>
          </a:r>
        </a:p>
        <a:p>
          <a:pPr algn="l"/>
          <a:r>
            <a:rPr lang="en-US" sz="1200" baseline="0">
              <a:latin typeface="Times New Roman" pitchFamily="18" charset="0"/>
              <a:cs typeface="Times New Roman" pitchFamily="18" charset="0"/>
            </a:rPr>
            <a:t>--Green cells - manually enter data</a:t>
          </a:r>
        </a:p>
        <a:p>
          <a:endParaRPr lang="en-US" sz="1200" baseline="0">
            <a:latin typeface="Times New Roman" pitchFamily="18" charset="0"/>
            <a:cs typeface="Times New Roman" pitchFamily="18" charset="0"/>
          </a:endParaRPr>
        </a:p>
        <a:p>
          <a:r>
            <a:rPr lang="en-US" sz="1200" baseline="0">
              <a:latin typeface="Times New Roman" pitchFamily="18" charset="0"/>
              <a:cs typeface="Times New Roman" pitchFamily="18" charset="0"/>
            </a:rPr>
            <a:t>1. On the BEHI and NBS forms enter data only into the green cells.</a:t>
          </a:r>
        </a:p>
        <a:p>
          <a:r>
            <a:rPr lang="en-US" sz="1200" baseline="0">
              <a:latin typeface="Times New Roman" pitchFamily="18" charset="0"/>
              <a:cs typeface="Times New Roman" pitchFamily="18" charset="0"/>
            </a:rPr>
            <a:t>2. On the bank summary form all the blue cells will be automatically populated with data entered in the BEHI and NBS forms. You only need to enter data into the green cells (lat&amp;long and comments) if you wish. </a:t>
          </a:r>
        </a:p>
        <a:p>
          <a:endParaRPr lang="en-US" sz="1200" baseline="0">
            <a:latin typeface="Times New Roman" pitchFamily="18" charset="0"/>
            <a:cs typeface="Times New Roman" pitchFamily="18" charset="0"/>
          </a:endParaRPr>
        </a:p>
        <a:p>
          <a:endParaRPr lang="en-US" sz="1200" baseline="0">
            <a:latin typeface="Times New Roman" pitchFamily="18" charset="0"/>
            <a:cs typeface="Times New Roman" pitchFamily="18" charset="0"/>
          </a:endParaRPr>
        </a:p>
      </xdr:txBody>
    </xdr:sp>
    <xdr:clientData/>
  </xdr:twoCellAnchor>
  <xdr:twoCellAnchor>
    <xdr:from>
      <xdr:col>8</xdr:col>
      <xdr:colOff>209550</xdr:colOff>
      <xdr:row>6</xdr:row>
      <xdr:rowOff>159597</xdr:rowOff>
    </xdr:from>
    <xdr:to>
      <xdr:col>15</xdr:col>
      <xdr:colOff>609600</xdr:colOff>
      <xdr:row>33</xdr:row>
      <xdr:rowOff>160866</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221817" y="1327997"/>
          <a:ext cx="4785783" cy="5259069"/>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If adding extra banks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1"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This workbook is set up to record 126 banks. There are 126 BEHI forms, 126 NBS forms, and 126 rows for banks on the bank summary sheet. If you are recording more than 126 banks you will need to add more BEHI and NBS forms by copying the forms to new tabs. You will also need to insert extra rows on the bank summary sheet. The new forms and rows will not be automatically linked.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To link the new BEHI and NBS forms to the new bank summary rows for the colums listed below, conduct the following: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1. </a:t>
          </a:r>
          <a:r>
            <a:rPr lang="en-US" sz="1200" b="0" i="0" baseline="0">
              <a:solidFill>
                <a:schemeClr val="dk1"/>
              </a:solidFill>
              <a:effectLst/>
              <a:latin typeface="Times New Roman" pitchFamily="18" charset="0"/>
              <a:ea typeface="+mn-ea"/>
              <a:cs typeface="Times New Roman" pitchFamily="18" charset="0"/>
            </a:rPr>
            <a:t>Feature ID </a:t>
          </a:r>
          <a:r>
            <a:rPr lang="en-US" sz="1100" b="0" i="0" baseline="0">
              <a:solidFill>
                <a:schemeClr val="dk1"/>
              </a:solidFill>
              <a:effectLst/>
              <a:latin typeface="+mn-lt"/>
              <a:ea typeface="+mn-ea"/>
              <a:cs typeface="+mn-cs"/>
            </a:rPr>
            <a:t>-</a:t>
          </a: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use cell F6 on the BEHI form.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2. Length -  use cell Y6 on the BEHI form.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3. Height -  use cell A12 on the BEHI form.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4. BEHI Rating - use cell AU5 on the BEHI form.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5. NBS Rating - use cell I52 on the NBS form.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To populate the new bank summary rows for the columns listed below, copy the equations from existing rows within the same column.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1. Predicted Rate of Bank Erosion (ft/yr)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2. Predicted Erosion Amount (ft3/yr) </a:t>
          </a:r>
        </a:p>
        <a:p>
          <a:pPr marL="0" marR="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dk1"/>
              </a:solidFill>
              <a:effectLst/>
              <a:latin typeface="Times New Roman" pitchFamily="18" charset="0"/>
              <a:ea typeface="+mn-ea"/>
              <a:cs typeface="Times New Roman" pitchFamily="18" charset="0"/>
            </a:rPr>
            <a:t>3. Predicted Erosion Amount (tons/yr) </a:t>
          </a:r>
          <a:endParaRPr lang="en-US" sz="1200">
            <a:effectLst/>
            <a:latin typeface="Times New Roman" pitchFamily="18" charset="0"/>
            <a:cs typeface="Times New Roman"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dk1"/>
              </a:solidFill>
              <a:effectLst/>
              <a:latin typeface="Times New Roman" pitchFamily="18" charset="0"/>
              <a:ea typeface="+mn-ea"/>
              <a:cs typeface="Times New Roman" pitchFamily="18" charset="0"/>
            </a:rPr>
            <a:t>4. Predicted Erosion Amount (tons/yr/ft) </a:t>
          </a:r>
        </a:p>
        <a:p>
          <a:pPr marL="0" marR="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dk1"/>
              </a:solidFill>
              <a:effectLst/>
              <a:latin typeface="Times New Roman" pitchFamily="18" charset="0"/>
              <a:ea typeface="+mn-ea"/>
              <a:cs typeface="Times New Roman" pitchFamily="18" charset="0"/>
            </a:rPr>
            <a:t>5. Estimated TN (lbs/yr) TMDL Reduction</a:t>
          </a:r>
        </a:p>
        <a:p>
          <a:pPr marL="0" marR="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dk1"/>
              </a:solidFill>
              <a:effectLst/>
              <a:latin typeface="Times New Roman" pitchFamily="18" charset="0"/>
              <a:ea typeface="+mn-ea"/>
              <a:cs typeface="Times New Roman" pitchFamily="18" charset="0"/>
            </a:rPr>
            <a:t>6. Estimated TP (lbs/yr) TMDL Reduction</a:t>
          </a:r>
        </a:p>
        <a:p>
          <a:pPr marL="0" marR="0" indent="0" defTabSz="914400" eaLnBrk="1" fontAlgn="auto" latinLnBrk="0" hangingPunct="1">
            <a:lnSpc>
              <a:spcPct val="100000"/>
            </a:lnSpc>
            <a:spcBef>
              <a:spcPts val="0"/>
            </a:spcBef>
            <a:spcAft>
              <a:spcPts val="0"/>
            </a:spcAft>
            <a:buClrTx/>
            <a:buSzTx/>
            <a:buFontTx/>
            <a:buNone/>
            <a:tabLst/>
            <a:defRPr/>
          </a:pPr>
          <a:r>
            <a:rPr lang="en-US" sz="1200" b="0" i="0" baseline="0">
              <a:solidFill>
                <a:schemeClr val="dk1"/>
              </a:solidFill>
              <a:effectLst/>
              <a:latin typeface="Times New Roman" pitchFamily="18" charset="0"/>
              <a:ea typeface="+mn-ea"/>
              <a:cs typeface="Times New Roman" pitchFamily="18" charset="0"/>
            </a:rPr>
            <a:t>7. Estimated TSS (tons/yr) TMDL Reduction</a:t>
          </a:r>
          <a:endParaRPr lang="en-US" sz="1200">
            <a:effectLst/>
            <a:latin typeface="Times New Roman" pitchFamily="18" charset="0"/>
            <a:cs typeface="Times New Roman" pitchFamily="18" charset="0"/>
          </a:endParaRPr>
        </a:p>
        <a:p>
          <a:endParaRPr lang="en-US" sz="1100"/>
        </a:p>
      </xdr:txBody>
    </xdr:sp>
    <xdr:clientData/>
  </xdr:twoCellAnchor>
  <xdr:twoCellAnchor>
    <xdr:from>
      <xdr:col>0</xdr:col>
      <xdr:colOff>167640</xdr:colOff>
      <xdr:row>34</xdr:row>
      <xdr:rowOff>90596</xdr:rowOff>
    </xdr:from>
    <xdr:to>
      <xdr:col>15</xdr:col>
      <xdr:colOff>594360</xdr:colOff>
      <xdr:row>46</xdr:row>
      <xdr:rowOff>60960</xdr:rowOff>
    </xdr:to>
    <xdr:sp macro="" textlink="">
      <xdr:nvSpPr>
        <xdr:cNvPr id="4" name="TextBox 3">
          <a:extLst>
            <a:ext uri="{FF2B5EF4-FFF2-40B4-BE49-F238E27FC236}">
              <a16:creationId xmlns:a16="http://schemas.microsoft.com/office/drawing/2014/main" id="{D310A7F7-B3B1-4FD5-8158-6E7BBA3DAC71}"/>
            </a:ext>
          </a:extLst>
        </xdr:cNvPr>
        <xdr:cNvSpPr txBox="1"/>
      </xdr:nvSpPr>
      <xdr:spPr>
        <a:xfrm>
          <a:off x="167640" y="6826676"/>
          <a:ext cx="9799320" cy="2347804"/>
        </a:xfrm>
        <a:prstGeom prst="rect">
          <a:avLst/>
        </a:prstGeom>
        <a:solidFill>
          <a:schemeClr val="lt1"/>
        </a:solidFill>
        <a:ln w="25400" cmpd="sng">
          <a:solidFill>
            <a:schemeClr val="tx1"/>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Times New Roman" pitchFamily="18" charset="0"/>
              <a:cs typeface="Times New Roman" pitchFamily="18" charset="0"/>
            </a:rPr>
            <a:t>Method for estimated TMDL credit</a:t>
          </a:r>
          <a:r>
            <a:rPr lang="en-US" sz="1600" b="1" baseline="0">
              <a:latin typeface="Times New Roman" pitchFamily="18" charset="0"/>
              <a:cs typeface="Times New Roman" pitchFamily="18" charset="0"/>
            </a:rPr>
            <a:t> reduction calculations:</a:t>
          </a:r>
          <a:endParaRPr lang="en-US" sz="1200" b="1">
            <a:latin typeface="Times New Roman" pitchFamily="18" charset="0"/>
            <a:cs typeface="Times New Roman" pitchFamily="18" charset="0"/>
          </a:endParaRPr>
        </a:p>
        <a:p>
          <a:pPr algn="l"/>
          <a:r>
            <a:rPr lang="en-US" sz="1200" baseline="0">
              <a:latin typeface="Times New Roman" pitchFamily="18" charset="0"/>
              <a:cs typeface="Times New Roman" pitchFamily="18" charset="0"/>
            </a:rPr>
            <a:t>This spreadsheet includes cells that will automatically calcuate expected TMDL credit reductions from bank stabilization with the entered bank erosion assessment data (BANCS) following Protocol 1 of the Recommendations of the Expert Panel to Define Removal Rates for Individual Stream Restoration Projects (Berg et al., 2014). Estimated reduction credit for total phosphorus and total nitrogen is calculated by multiplying the Expert Panel default nutrient levels of total nitrogen (2.28 pounds TN per ton of sediment) and total phosphorus (1.05 pounds TP per ton of sediment) in sediment by the mass of bank sediment erosion and a 50% restoration efficiency. Total suspended sediment reduction credits are calculated by multiplying the averaged sediment delivery ratio for non-coastal plains (0.181) by the mass of bank sediment erosion and a 50% restoration efficiency. Projects that are along the coastal plain should use the averaged sediment delivery ratio of 0.061 for this area.  The Expert Panel recommends that site-specific values for total nitrogen and total phosphorous concentration, as well as bulk density be utilized when possible. When site-specific information exists, it can be entered below to be used in the credit reduction calculations. Otherwise, the default values will be used. In addition, the sediment delivery ratio can be adjusted if using this workbook to estimate credit reduction for local TMDLs with local modeling approaches, such as MapShed. The restoration efficiency can also be adjusted if monitoring of the site post-restoration has shown that an efficiency greater than 50% has been achieved.</a:t>
          </a:r>
        </a:p>
      </xdr:txBody>
    </xdr:sp>
    <xdr:clientData/>
  </xdr:twoCellAnchor>
  <xdr:twoCellAnchor>
    <xdr:from>
      <xdr:col>0</xdr:col>
      <xdr:colOff>167640</xdr:colOff>
      <xdr:row>0</xdr:row>
      <xdr:rowOff>38100</xdr:rowOff>
    </xdr:from>
    <xdr:to>
      <xdr:col>15</xdr:col>
      <xdr:colOff>594360</xdr:colOff>
      <xdr:row>6</xdr:row>
      <xdr:rowOff>33867</xdr:rowOff>
    </xdr:to>
    <xdr:sp macro="" textlink="">
      <xdr:nvSpPr>
        <xdr:cNvPr id="5" name="TextBox 4">
          <a:extLst>
            <a:ext uri="{FF2B5EF4-FFF2-40B4-BE49-F238E27FC236}">
              <a16:creationId xmlns:a16="http://schemas.microsoft.com/office/drawing/2014/main" id="{27863443-B3E2-47FC-87E2-1F23AAB37BA2}"/>
            </a:ext>
          </a:extLst>
        </xdr:cNvPr>
        <xdr:cNvSpPr txBox="1"/>
      </xdr:nvSpPr>
      <xdr:spPr>
        <a:xfrm>
          <a:off x="167640" y="38100"/>
          <a:ext cx="9824720" cy="1164167"/>
        </a:xfrm>
        <a:prstGeom prst="rect">
          <a:avLst/>
        </a:prstGeom>
        <a:solidFill>
          <a:schemeClr val="lt1"/>
        </a:solidFill>
        <a:ln w="25400" cmpd="sng">
          <a:solidFill>
            <a:schemeClr val="tx1"/>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Times New Roman" pitchFamily="18" charset="0"/>
              <a:cs typeface="Times New Roman" pitchFamily="18" charset="0"/>
            </a:rPr>
            <a:t>TMDL Credit Reduction</a:t>
          </a:r>
          <a:r>
            <a:rPr lang="en-US" sz="1600" b="1" baseline="0">
              <a:latin typeface="Times New Roman" pitchFamily="18" charset="0"/>
              <a:cs typeface="Times New Roman" pitchFamily="18" charset="0"/>
            </a:rPr>
            <a:t> Workbook using BANCS and Protocol 1 of the </a:t>
          </a:r>
        </a:p>
        <a:p>
          <a:pPr algn="ctr"/>
          <a:r>
            <a:rPr lang="en-US" sz="1600" b="1" baseline="0">
              <a:latin typeface="Times New Roman" pitchFamily="18" charset="0"/>
              <a:cs typeface="Times New Roman" pitchFamily="18" charset="0"/>
            </a:rPr>
            <a:t>Recommendations of the Expert Panel to Define Removal Rates</a:t>
          </a:r>
        </a:p>
        <a:p>
          <a:pPr algn="ctr"/>
          <a:r>
            <a:rPr lang="en-US" sz="1600" b="1" baseline="0">
              <a:latin typeface="Times New Roman" pitchFamily="18" charset="0"/>
              <a:cs typeface="Times New Roman" pitchFamily="18" charset="0"/>
            </a:rPr>
            <a:t>for Individual Stream Restoration Projects </a:t>
          </a:r>
          <a:endParaRPr lang="en-US" sz="1200" b="1">
            <a:latin typeface="Times New Roman" pitchFamily="18" charset="0"/>
            <a:cs typeface="Times New Roman" pitchFamily="18" charset="0"/>
          </a:endParaRPr>
        </a:p>
        <a:p>
          <a:pPr algn="ctr"/>
          <a:endParaRPr lang="en-US" sz="1100">
            <a:solidFill>
              <a:schemeClr val="dk1"/>
            </a:solidFill>
            <a:effectLst/>
            <a:latin typeface="+mn-lt"/>
            <a:ea typeface="+mn-ea"/>
            <a:cs typeface="+mn-cs"/>
          </a:endParaRPr>
        </a:p>
        <a:p>
          <a:pPr algn="ctr"/>
          <a:r>
            <a:rPr lang="en-US" sz="1200">
              <a:solidFill>
                <a:schemeClr val="dk1"/>
              </a:solidFill>
              <a:effectLst/>
              <a:latin typeface="Times New Roman" panose="02020603050405020304" pitchFamily="18" charset="0"/>
              <a:ea typeface="+mn-ea"/>
              <a:cs typeface="Times New Roman" panose="02020603050405020304" pitchFamily="18" charset="0"/>
            </a:rPr>
            <a:t>Developed by the USFWS CBP Office with modifications to compute the TMDL added by EPR</a:t>
          </a:r>
          <a:endParaRPr lang="en-US" sz="1200" baseline="0">
            <a:latin typeface="Times New Roman" pitchFamily="18" charset="0"/>
            <a:cs typeface="Times New Roman" pitchFamily="18" charset="0"/>
          </a:endParaRPr>
        </a:p>
      </xdr:txBody>
    </xdr:sp>
    <xdr:clientData/>
  </xdr:twoCellAnchor>
  <xdr:twoCellAnchor editAs="oneCell">
    <xdr:from>
      <xdr:col>12</xdr:col>
      <xdr:colOff>609599</xdr:colOff>
      <xdr:row>1</xdr:row>
      <xdr:rowOff>187037</xdr:rowOff>
    </xdr:from>
    <xdr:to>
      <xdr:col>15</xdr:col>
      <xdr:colOff>518721</xdr:colOff>
      <xdr:row>4</xdr:row>
      <xdr:rowOff>154759</xdr:rowOff>
    </xdr:to>
    <xdr:pic>
      <xdr:nvPicPr>
        <xdr:cNvPr id="6" name="Picture 5">
          <a:extLst>
            <a:ext uri="{FF2B5EF4-FFF2-40B4-BE49-F238E27FC236}">
              <a16:creationId xmlns:a16="http://schemas.microsoft.com/office/drawing/2014/main" id="{395DB267-0279-45A4-BF74-D1DE66C39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054" y="387928"/>
          <a:ext cx="1779485" cy="570395"/>
        </a:xfrm>
        <a:prstGeom prst="rect">
          <a:avLst/>
        </a:prstGeom>
      </xdr:spPr>
    </xdr:pic>
    <xdr:clientData/>
  </xdr:twoCellAnchor>
  <xdr:twoCellAnchor editAs="oneCell">
    <xdr:from>
      <xdr:col>1</xdr:col>
      <xdr:colOff>10301</xdr:colOff>
      <xdr:row>0</xdr:row>
      <xdr:rowOff>139841</xdr:rowOff>
    </xdr:from>
    <xdr:to>
      <xdr:col>2</xdr:col>
      <xdr:colOff>230264</xdr:colOff>
      <xdr:row>5</xdr:row>
      <xdr:rowOff>157480</xdr:rowOff>
    </xdr:to>
    <xdr:pic>
      <xdr:nvPicPr>
        <xdr:cNvPr id="7" name="Picture 6">
          <a:extLst>
            <a:ext uri="{FF2B5EF4-FFF2-40B4-BE49-F238E27FC236}">
              <a16:creationId xmlns:a16="http://schemas.microsoft.com/office/drawing/2014/main" id="{56991710-F750-4561-9457-4E47585FB3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6834" y="139841"/>
          <a:ext cx="846497" cy="991306"/>
        </a:xfrm>
        <a:prstGeom prst="rect">
          <a:avLst/>
        </a:prstGeom>
      </xdr:spPr>
    </xdr:pic>
    <xdr:clientData/>
  </xdr:twoCellAnchor>
  <xdr:twoCellAnchor>
    <xdr:from>
      <xdr:col>8</xdr:col>
      <xdr:colOff>121920</xdr:colOff>
      <xdr:row>49</xdr:row>
      <xdr:rowOff>99060</xdr:rowOff>
    </xdr:from>
    <xdr:to>
      <xdr:col>16</xdr:col>
      <xdr:colOff>601980</xdr:colOff>
      <xdr:row>54</xdr:row>
      <xdr:rowOff>137160</xdr:rowOff>
    </xdr:to>
    <xdr:sp macro="" textlink="">
      <xdr:nvSpPr>
        <xdr:cNvPr id="8" name="TextBox 7">
          <a:extLst>
            <a:ext uri="{FF2B5EF4-FFF2-40B4-BE49-F238E27FC236}">
              <a16:creationId xmlns:a16="http://schemas.microsoft.com/office/drawing/2014/main" id="{281343A1-7C3D-42D7-B1B6-738FCF2B71F9}"/>
            </a:ext>
          </a:extLst>
        </xdr:cNvPr>
        <xdr:cNvSpPr txBox="1"/>
      </xdr:nvSpPr>
      <xdr:spPr>
        <a:xfrm>
          <a:off x="4495800" y="9669780"/>
          <a:ext cx="5478780" cy="105918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Sediment</a:t>
          </a:r>
          <a:r>
            <a:rPr lang="en-US" sz="1100" b="1" u="sng" baseline="0"/>
            <a:t> Delivery Ratio Values</a:t>
          </a:r>
          <a:endParaRPr lang="en-US" sz="1100" b="1" u="sng"/>
        </a:p>
        <a:p>
          <a:r>
            <a:rPr lang="en-US" sz="1100" b="1"/>
            <a:t>Local TMDL: </a:t>
          </a:r>
          <a:r>
            <a:rPr lang="en-US" sz="1100"/>
            <a:t>Enter sediment delivery ratio applicable to the local model used</a:t>
          </a:r>
        </a:p>
        <a:p>
          <a:r>
            <a:rPr lang="en-US" sz="1100" b="1"/>
            <a:t>No Sediment Delivery Ratio: </a:t>
          </a:r>
          <a:r>
            <a:rPr lang="en-US" sz="1100"/>
            <a:t>Enter 1.0. This will provide you with load reduction estimates at the project site and is equivalent to edge-of-field load reduction in the Chesapeake Bay Watershed Model.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D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D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E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E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F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F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6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8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8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9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9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A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B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B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14</xdr:col>
      <xdr:colOff>0</xdr:colOff>
      <xdr:row>32</xdr:row>
      <xdr:rowOff>9525</xdr:rowOff>
    </xdr:from>
    <xdr:to>
      <xdr:col>40</xdr:col>
      <xdr:colOff>0</xdr:colOff>
      <xdr:row>55</xdr:row>
      <xdr:rowOff>0</xdr:rowOff>
    </xdr:to>
    <xdr:graphicFrame macro="">
      <xdr:nvGraphicFramePr>
        <xdr:cNvPr id="2" name="Chart 1">
          <a:extLst>
            <a:ext uri="{FF2B5EF4-FFF2-40B4-BE49-F238E27FC236}">
              <a16:creationId xmlns:a16="http://schemas.microsoft.com/office/drawing/2014/main" id="{00000000-0008-0000-C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32</xdr:row>
      <xdr:rowOff>9525</xdr:rowOff>
    </xdr:from>
    <xdr:to>
      <xdr:col>40</xdr:col>
      <xdr:colOff>0</xdr:colOff>
      <xdr:row>55</xdr:row>
      <xdr:rowOff>0</xdr:rowOff>
    </xdr:to>
    <xdr:graphicFrame macro="">
      <xdr:nvGraphicFramePr>
        <xdr:cNvPr id="3" name="Chart 2">
          <a:extLst>
            <a:ext uri="{FF2B5EF4-FFF2-40B4-BE49-F238E27FC236}">
              <a16:creationId xmlns:a16="http://schemas.microsoft.com/office/drawing/2014/main" id="{00000000-0008-0000-C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101.bin"/><Relationship Id="rId4" Type="http://schemas.openxmlformats.org/officeDocument/2006/relationships/comments" Target="../comments50.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103.bin"/><Relationship Id="rId4" Type="http://schemas.openxmlformats.org/officeDocument/2006/relationships/comments" Target="../comments51.x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105.bin"/><Relationship Id="rId4" Type="http://schemas.openxmlformats.org/officeDocument/2006/relationships/comments" Target="../comments52.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107.bin"/><Relationship Id="rId4" Type="http://schemas.openxmlformats.org/officeDocument/2006/relationships/comments" Target="../comments53.xm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109.bin"/><Relationship Id="rId4" Type="http://schemas.openxmlformats.org/officeDocument/2006/relationships/comments" Target="../comments5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111.bin"/><Relationship Id="rId4" Type="http://schemas.openxmlformats.org/officeDocument/2006/relationships/comments" Target="../comments55.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113.bin"/><Relationship Id="rId4" Type="http://schemas.openxmlformats.org/officeDocument/2006/relationships/comments" Target="../comments56.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115.bin"/><Relationship Id="rId4" Type="http://schemas.openxmlformats.org/officeDocument/2006/relationships/comments" Target="../comments57.xm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117.bin"/><Relationship Id="rId4" Type="http://schemas.openxmlformats.org/officeDocument/2006/relationships/comments" Target="../comments58.x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119.bin"/><Relationship Id="rId4" Type="http://schemas.openxmlformats.org/officeDocument/2006/relationships/comments" Target="../comments5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121.bin"/><Relationship Id="rId4" Type="http://schemas.openxmlformats.org/officeDocument/2006/relationships/comments" Target="../comments60.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123.bin"/><Relationship Id="rId4" Type="http://schemas.openxmlformats.org/officeDocument/2006/relationships/comments" Target="../comments61.xm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125.bin"/><Relationship Id="rId4" Type="http://schemas.openxmlformats.org/officeDocument/2006/relationships/comments" Target="../comments62.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127.bin"/><Relationship Id="rId4" Type="http://schemas.openxmlformats.org/officeDocument/2006/relationships/comments" Target="../comments63.xm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129.bin"/><Relationship Id="rId4" Type="http://schemas.openxmlformats.org/officeDocument/2006/relationships/comments" Target="../comments6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131.bin"/><Relationship Id="rId4" Type="http://schemas.openxmlformats.org/officeDocument/2006/relationships/comments" Target="../comments65.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133.bin"/><Relationship Id="rId4" Type="http://schemas.openxmlformats.org/officeDocument/2006/relationships/comments" Target="../comments66.xm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135.bin"/><Relationship Id="rId4" Type="http://schemas.openxmlformats.org/officeDocument/2006/relationships/comments" Target="../comments67.xm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137.bin"/><Relationship Id="rId4" Type="http://schemas.openxmlformats.org/officeDocument/2006/relationships/comments" Target="../comments68.xm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139.bin"/><Relationship Id="rId4" Type="http://schemas.openxmlformats.org/officeDocument/2006/relationships/comments" Target="../comments6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141.bin"/><Relationship Id="rId4" Type="http://schemas.openxmlformats.org/officeDocument/2006/relationships/comments" Target="../comments70.xm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2.xml"/><Relationship Id="rId1" Type="http://schemas.openxmlformats.org/officeDocument/2006/relationships/printerSettings" Target="../printerSettings/printerSettings143.bin"/><Relationship Id="rId4" Type="http://schemas.openxmlformats.org/officeDocument/2006/relationships/comments" Target="../comments71.xml"/></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3.xml"/><Relationship Id="rId1" Type="http://schemas.openxmlformats.org/officeDocument/2006/relationships/printerSettings" Target="../printerSettings/printerSettings145.bin"/><Relationship Id="rId4" Type="http://schemas.openxmlformats.org/officeDocument/2006/relationships/comments" Target="../comments72.xml"/></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4.xml"/><Relationship Id="rId1" Type="http://schemas.openxmlformats.org/officeDocument/2006/relationships/printerSettings" Target="../printerSettings/printerSettings147.bin"/><Relationship Id="rId4" Type="http://schemas.openxmlformats.org/officeDocument/2006/relationships/comments" Target="../comments73.xml"/></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5.xml"/><Relationship Id="rId1" Type="http://schemas.openxmlformats.org/officeDocument/2006/relationships/printerSettings" Target="../printerSettings/printerSettings149.bin"/><Relationship Id="rId4" Type="http://schemas.openxmlformats.org/officeDocument/2006/relationships/comments" Target="../comments7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6.xml"/><Relationship Id="rId1" Type="http://schemas.openxmlformats.org/officeDocument/2006/relationships/printerSettings" Target="../printerSettings/printerSettings151.bin"/><Relationship Id="rId4" Type="http://schemas.openxmlformats.org/officeDocument/2006/relationships/comments" Target="../comments75.xml"/></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7.xml"/><Relationship Id="rId1" Type="http://schemas.openxmlformats.org/officeDocument/2006/relationships/printerSettings" Target="../printerSettings/printerSettings153.bin"/><Relationship Id="rId4" Type="http://schemas.openxmlformats.org/officeDocument/2006/relationships/comments" Target="../comments76.xm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8.xml"/><Relationship Id="rId1" Type="http://schemas.openxmlformats.org/officeDocument/2006/relationships/printerSettings" Target="../printerSettings/printerSettings155.bin"/><Relationship Id="rId4" Type="http://schemas.openxmlformats.org/officeDocument/2006/relationships/comments" Target="../comments77.xm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9.xml"/><Relationship Id="rId1" Type="http://schemas.openxmlformats.org/officeDocument/2006/relationships/printerSettings" Target="../printerSettings/printerSettings157.bin"/><Relationship Id="rId4" Type="http://schemas.openxmlformats.org/officeDocument/2006/relationships/comments" Target="../comments78.x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0.xml"/><Relationship Id="rId1" Type="http://schemas.openxmlformats.org/officeDocument/2006/relationships/printerSettings" Target="../printerSettings/printerSettings159.bin"/><Relationship Id="rId4" Type="http://schemas.openxmlformats.org/officeDocument/2006/relationships/comments" Target="../comments7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1.xml"/><Relationship Id="rId1" Type="http://schemas.openxmlformats.org/officeDocument/2006/relationships/printerSettings" Target="../printerSettings/printerSettings161.bin"/><Relationship Id="rId4" Type="http://schemas.openxmlformats.org/officeDocument/2006/relationships/comments" Target="../comments80.xml"/></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2.xml"/><Relationship Id="rId1" Type="http://schemas.openxmlformats.org/officeDocument/2006/relationships/printerSettings" Target="../printerSettings/printerSettings163.bin"/><Relationship Id="rId4" Type="http://schemas.openxmlformats.org/officeDocument/2006/relationships/comments" Target="../comments81.xml"/></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3.xml"/><Relationship Id="rId1" Type="http://schemas.openxmlformats.org/officeDocument/2006/relationships/printerSettings" Target="../printerSettings/printerSettings165.bin"/><Relationship Id="rId4" Type="http://schemas.openxmlformats.org/officeDocument/2006/relationships/comments" Target="../comments82.xml"/></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4.xml"/><Relationship Id="rId1" Type="http://schemas.openxmlformats.org/officeDocument/2006/relationships/printerSettings" Target="../printerSettings/printerSettings167.bin"/><Relationship Id="rId4" Type="http://schemas.openxmlformats.org/officeDocument/2006/relationships/comments" Target="../comments83.xml"/></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5.xml"/><Relationship Id="rId1" Type="http://schemas.openxmlformats.org/officeDocument/2006/relationships/printerSettings" Target="../printerSettings/printerSettings169.bin"/><Relationship Id="rId4" Type="http://schemas.openxmlformats.org/officeDocument/2006/relationships/comments" Target="../comments8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6.xml"/><Relationship Id="rId1" Type="http://schemas.openxmlformats.org/officeDocument/2006/relationships/printerSettings" Target="../printerSettings/printerSettings171.bin"/><Relationship Id="rId4" Type="http://schemas.openxmlformats.org/officeDocument/2006/relationships/comments" Target="../comments85.xml"/></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87.xml"/><Relationship Id="rId1" Type="http://schemas.openxmlformats.org/officeDocument/2006/relationships/printerSettings" Target="../printerSettings/printerSettings173.bin"/><Relationship Id="rId4" Type="http://schemas.openxmlformats.org/officeDocument/2006/relationships/comments" Target="../comments86.xml"/></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8.xml"/><Relationship Id="rId1" Type="http://schemas.openxmlformats.org/officeDocument/2006/relationships/printerSettings" Target="../printerSettings/printerSettings175.bin"/><Relationship Id="rId4" Type="http://schemas.openxmlformats.org/officeDocument/2006/relationships/comments" Target="../comments87.xml"/></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89.xml"/><Relationship Id="rId1" Type="http://schemas.openxmlformats.org/officeDocument/2006/relationships/printerSettings" Target="../printerSettings/printerSettings177.bin"/><Relationship Id="rId4" Type="http://schemas.openxmlformats.org/officeDocument/2006/relationships/comments" Target="../comments88.xml"/></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0.xml"/><Relationship Id="rId1" Type="http://schemas.openxmlformats.org/officeDocument/2006/relationships/printerSettings" Target="../printerSettings/printerSettings179.bin"/><Relationship Id="rId4" Type="http://schemas.openxmlformats.org/officeDocument/2006/relationships/comments" Target="../comments8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1.xml"/><Relationship Id="rId1" Type="http://schemas.openxmlformats.org/officeDocument/2006/relationships/printerSettings" Target="../printerSettings/printerSettings181.bin"/><Relationship Id="rId4" Type="http://schemas.openxmlformats.org/officeDocument/2006/relationships/comments" Target="../comments90.xml"/></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2.xml"/><Relationship Id="rId1" Type="http://schemas.openxmlformats.org/officeDocument/2006/relationships/printerSettings" Target="../printerSettings/printerSettings183.bin"/><Relationship Id="rId4" Type="http://schemas.openxmlformats.org/officeDocument/2006/relationships/comments" Target="../comments91.xml"/></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3.xml"/><Relationship Id="rId1" Type="http://schemas.openxmlformats.org/officeDocument/2006/relationships/printerSettings" Target="../printerSettings/printerSettings185.bin"/><Relationship Id="rId4" Type="http://schemas.openxmlformats.org/officeDocument/2006/relationships/comments" Target="../comments92.xml"/></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4.xml"/><Relationship Id="rId1" Type="http://schemas.openxmlformats.org/officeDocument/2006/relationships/printerSettings" Target="../printerSettings/printerSettings187.bin"/><Relationship Id="rId4" Type="http://schemas.openxmlformats.org/officeDocument/2006/relationships/comments" Target="../comments93.xm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5.xml"/><Relationship Id="rId1" Type="http://schemas.openxmlformats.org/officeDocument/2006/relationships/printerSettings" Target="../printerSettings/printerSettings189.bin"/><Relationship Id="rId4" Type="http://schemas.openxmlformats.org/officeDocument/2006/relationships/comments" Target="../comments9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6.xml"/><Relationship Id="rId1" Type="http://schemas.openxmlformats.org/officeDocument/2006/relationships/printerSettings" Target="../printerSettings/printerSettings191.bin"/><Relationship Id="rId4" Type="http://schemas.openxmlformats.org/officeDocument/2006/relationships/comments" Target="../comments95.xm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97.xml"/><Relationship Id="rId1" Type="http://schemas.openxmlformats.org/officeDocument/2006/relationships/printerSettings" Target="../printerSettings/printerSettings193.bin"/><Relationship Id="rId4" Type="http://schemas.openxmlformats.org/officeDocument/2006/relationships/comments" Target="../comments96.xml"/></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98.xml"/><Relationship Id="rId1" Type="http://schemas.openxmlformats.org/officeDocument/2006/relationships/printerSettings" Target="../printerSettings/printerSettings195.bin"/><Relationship Id="rId4" Type="http://schemas.openxmlformats.org/officeDocument/2006/relationships/comments" Target="../comments97.xml"/></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99.xml"/><Relationship Id="rId1" Type="http://schemas.openxmlformats.org/officeDocument/2006/relationships/printerSettings" Target="../printerSettings/printerSettings197.bin"/><Relationship Id="rId4" Type="http://schemas.openxmlformats.org/officeDocument/2006/relationships/comments" Target="../comments98.xm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00.xml"/><Relationship Id="rId1" Type="http://schemas.openxmlformats.org/officeDocument/2006/relationships/printerSettings" Target="../printerSettings/printerSettings199.bin"/><Relationship Id="rId4" Type="http://schemas.openxmlformats.org/officeDocument/2006/relationships/comments" Target="../comments9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01.xml"/><Relationship Id="rId1" Type="http://schemas.openxmlformats.org/officeDocument/2006/relationships/printerSettings" Target="../printerSettings/printerSettings201.bin"/><Relationship Id="rId4" Type="http://schemas.openxmlformats.org/officeDocument/2006/relationships/comments" Target="../comments100.xml"/></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02.xml"/><Relationship Id="rId1" Type="http://schemas.openxmlformats.org/officeDocument/2006/relationships/printerSettings" Target="../printerSettings/printerSettings203.bin"/><Relationship Id="rId4" Type="http://schemas.openxmlformats.org/officeDocument/2006/relationships/comments" Target="../comments101.xm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03.xml"/><Relationship Id="rId1" Type="http://schemas.openxmlformats.org/officeDocument/2006/relationships/printerSettings" Target="../printerSettings/printerSettings205.bin"/><Relationship Id="rId4" Type="http://schemas.openxmlformats.org/officeDocument/2006/relationships/comments" Target="../comments102.xml"/></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04.xml"/><Relationship Id="rId1" Type="http://schemas.openxmlformats.org/officeDocument/2006/relationships/printerSettings" Target="../printerSettings/printerSettings207.bin"/><Relationship Id="rId4" Type="http://schemas.openxmlformats.org/officeDocument/2006/relationships/comments" Target="../comments103.xml"/></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05.xml"/><Relationship Id="rId1" Type="http://schemas.openxmlformats.org/officeDocument/2006/relationships/printerSettings" Target="../printerSettings/printerSettings209.bin"/><Relationship Id="rId4" Type="http://schemas.openxmlformats.org/officeDocument/2006/relationships/comments" Target="../comments10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06.xml"/><Relationship Id="rId1" Type="http://schemas.openxmlformats.org/officeDocument/2006/relationships/printerSettings" Target="../printerSettings/printerSettings211.bin"/><Relationship Id="rId4" Type="http://schemas.openxmlformats.org/officeDocument/2006/relationships/comments" Target="../comments105.xm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07.xml"/><Relationship Id="rId1" Type="http://schemas.openxmlformats.org/officeDocument/2006/relationships/printerSettings" Target="../printerSettings/printerSettings213.bin"/><Relationship Id="rId4" Type="http://schemas.openxmlformats.org/officeDocument/2006/relationships/comments" Target="../comments106.xm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08.xml"/><Relationship Id="rId1" Type="http://schemas.openxmlformats.org/officeDocument/2006/relationships/printerSettings" Target="../printerSettings/printerSettings215.bin"/><Relationship Id="rId4" Type="http://schemas.openxmlformats.org/officeDocument/2006/relationships/comments" Target="../comments107.xm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09.xml"/><Relationship Id="rId1" Type="http://schemas.openxmlformats.org/officeDocument/2006/relationships/printerSettings" Target="../printerSettings/printerSettings217.bin"/><Relationship Id="rId4" Type="http://schemas.openxmlformats.org/officeDocument/2006/relationships/comments" Target="../comments108.xml"/></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10.xml"/><Relationship Id="rId1" Type="http://schemas.openxmlformats.org/officeDocument/2006/relationships/printerSettings" Target="../printerSettings/printerSettings219.bin"/><Relationship Id="rId4" Type="http://schemas.openxmlformats.org/officeDocument/2006/relationships/comments" Target="../comments10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11.xml"/><Relationship Id="rId1" Type="http://schemas.openxmlformats.org/officeDocument/2006/relationships/printerSettings" Target="../printerSettings/printerSettings221.bin"/><Relationship Id="rId4" Type="http://schemas.openxmlformats.org/officeDocument/2006/relationships/comments" Target="../comments110.xml"/></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12.xml"/><Relationship Id="rId1" Type="http://schemas.openxmlformats.org/officeDocument/2006/relationships/printerSettings" Target="../printerSettings/printerSettings223.bin"/><Relationship Id="rId4" Type="http://schemas.openxmlformats.org/officeDocument/2006/relationships/comments" Target="../comments111.xml"/></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13.xml"/><Relationship Id="rId1" Type="http://schemas.openxmlformats.org/officeDocument/2006/relationships/printerSettings" Target="../printerSettings/printerSettings225.bin"/><Relationship Id="rId4" Type="http://schemas.openxmlformats.org/officeDocument/2006/relationships/comments" Target="../comments112.xml"/></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14.xml"/><Relationship Id="rId1" Type="http://schemas.openxmlformats.org/officeDocument/2006/relationships/printerSettings" Target="../printerSettings/printerSettings227.bin"/><Relationship Id="rId4" Type="http://schemas.openxmlformats.org/officeDocument/2006/relationships/comments" Target="../comments11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15.xml"/><Relationship Id="rId1" Type="http://schemas.openxmlformats.org/officeDocument/2006/relationships/printerSettings" Target="../printerSettings/printerSettings229.bin"/><Relationship Id="rId4" Type="http://schemas.openxmlformats.org/officeDocument/2006/relationships/comments" Target="../comments1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16.xml"/><Relationship Id="rId1" Type="http://schemas.openxmlformats.org/officeDocument/2006/relationships/printerSettings" Target="../printerSettings/printerSettings231.bin"/><Relationship Id="rId4" Type="http://schemas.openxmlformats.org/officeDocument/2006/relationships/comments" Target="../comments115.xml"/></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17.xml"/><Relationship Id="rId1" Type="http://schemas.openxmlformats.org/officeDocument/2006/relationships/printerSettings" Target="../printerSettings/printerSettings233.bin"/><Relationship Id="rId4" Type="http://schemas.openxmlformats.org/officeDocument/2006/relationships/comments" Target="../comments116.xml"/></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18.xml"/><Relationship Id="rId1" Type="http://schemas.openxmlformats.org/officeDocument/2006/relationships/printerSettings" Target="../printerSettings/printerSettings235.bin"/><Relationship Id="rId4" Type="http://schemas.openxmlformats.org/officeDocument/2006/relationships/comments" Target="../comments117.xml"/></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19.xml"/><Relationship Id="rId1" Type="http://schemas.openxmlformats.org/officeDocument/2006/relationships/printerSettings" Target="../printerSettings/printerSettings237.bin"/><Relationship Id="rId4" Type="http://schemas.openxmlformats.org/officeDocument/2006/relationships/comments" Target="../comments118.xml"/></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20.xml"/><Relationship Id="rId1" Type="http://schemas.openxmlformats.org/officeDocument/2006/relationships/printerSettings" Target="../printerSettings/printerSettings239.bin"/><Relationship Id="rId4" Type="http://schemas.openxmlformats.org/officeDocument/2006/relationships/comments" Target="../comments11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21.xml"/><Relationship Id="rId1" Type="http://schemas.openxmlformats.org/officeDocument/2006/relationships/printerSettings" Target="../printerSettings/printerSettings241.bin"/><Relationship Id="rId4" Type="http://schemas.openxmlformats.org/officeDocument/2006/relationships/comments" Target="../comments120.xml"/></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22.xml"/><Relationship Id="rId1" Type="http://schemas.openxmlformats.org/officeDocument/2006/relationships/printerSettings" Target="../printerSettings/printerSettings243.bin"/><Relationship Id="rId4" Type="http://schemas.openxmlformats.org/officeDocument/2006/relationships/comments" Target="../comments121.xml"/></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23.xml"/><Relationship Id="rId1" Type="http://schemas.openxmlformats.org/officeDocument/2006/relationships/printerSettings" Target="../printerSettings/printerSettings245.bin"/><Relationship Id="rId4" Type="http://schemas.openxmlformats.org/officeDocument/2006/relationships/comments" Target="../comments122.xml"/></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24.xml"/><Relationship Id="rId1" Type="http://schemas.openxmlformats.org/officeDocument/2006/relationships/printerSettings" Target="../printerSettings/printerSettings247.bin"/><Relationship Id="rId4" Type="http://schemas.openxmlformats.org/officeDocument/2006/relationships/comments" Target="../comments123.xml"/></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25.xml"/><Relationship Id="rId1" Type="http://schemas.openxmlformats.org/officeDocument/2006/relationships/printerSettings" Target="../printerSettings/printerSettings249.bin"/><Relationship Id="rId4" Type="http://schemas.openxmlformats.org/officeDocument/2006/relationships/comments" Target="../comments1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26.xml"/><Relationship Id="rId1" Type="http://schemas.openxmlformats.org/officeDocument/2006/relationships/printerSettings" Target="../printerSettings/printerSettings251.bin"/><Relationship Id="rId4" Type="http://schemas.openxmlformats.org/officeDocument/2006/relationships/comments" Target="../comments125.xml"/></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27.xml"/><Relationship Id="rId1" Type="http://schemas.openxmlformats.org/officeDocument/2006/relationships/printerSettings" Target="../printerSettings/printerSettings253.bin"/><Relationship Id="rId4" Type="http://schemas.openxmlformats.org/officeDocument/2006/relationships/comments" Target="../comments126.xml"/></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29.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1.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5.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37.bin"/><Relationship Id="rId4"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41.bin"/><Relationship Id="rId4"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43.bin"/><Relationship Id="rId4"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45.bin"/><Relationship Id="rId4"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49.bin"/><Relationship Id="rId4"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51.bin"/><Relationship Id="rId4" Type="http://schemas.openxmlformats.org/officeDocument/2006/relationships/comments" Target="../comments2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53.bin"/><Relationship Id="rId4" Type="http://schemas.openxmlformats.org/officeDocument/2006/relationships/comments" Target="../comments2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55.bin"/><Relationship Id="rId4" Type="http://schemas.openxmlformats.org/officeDocument/2006/relationships/comments" Target="../comments27.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57.bin"/><Relationship Id="rId4" Type="http://schemas.openxmlformats.org/officeDocument/2006/relationships/comments" Target="../comments28.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59.bin"/><Relationship Id="rId4"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61.bin"/><Relationship Id="rId4" Type="http://schemas.openxmlformats.org/officeDocument/2006/relationships/comments" Target="../comments30.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63.bin"/><Relationship Id="rId4" Type="http://schemas.openxmlformats.org/officeDocument/2006/relationships/comments" Target="../comments3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65.bin"/><Relationship Id="rId4" Type="http://schemas.openxmlformats.org/officeDocument/2006/relationships/comments" Target="../comments32.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67.bin"/><Relationship Id="rId4" Type="http://schemas.openxmlformats.org/officeDocument/2006/relationships/comments" Target="../comments33.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69.bin"/><Relationship Id="rId4" Type="http://schemas.openxmlformats.org/officeDocument/2006/relationships/comments" Target="../comments3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71.bin"/><Relationship Id="rId4" Type="http://schemas.openxmlformats.org/officeDocument/2006/relationships/comments" Target="../comments35.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73.bin"/><Relationship Id="rId4" Type="http://schemas.openxmlformats.org/officeDocument/2006/relationships/comments" Target="../comments36.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75.bin"/><Relationship Id="rId4" Type="http://schemas.openxmlformats.org/officeDocument/2006/relationships/comments" Target="../comments37.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77.bin"/><Relationship Id="rId4" Type="http://schemas.openxmlformats.org/officeDocument/2006/relationships/comments" Target="../comments38.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79.bin"/><Relationship Id="rId4" Type="http://schemas.openxmlformats.org/officeDocument/2006/relationships/comments" Target="../comments3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81.bin"/><Relationship Id="rId4" Type="http://schemas.openxmlformats.org/officeDocument/2006/relationships/comments" Target="../comments40.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83.bin"/><Relationship Id="rId4" Type="http://schemas.openxmlformats.org/officeDocument/2006/relationships/comments" Target="../comments4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85.bin"/><Relationship Id="rId4" Type="http://schemas.openxmlformats.org/officeDocument/2006/relationships/comments" Target="../comments42.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87.bin"/><Relationship Id="rId4" Type="http://schemas.openxmlformats.org/officeDocument/2006/relationships/comments" Target="../comments43.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89.bin"/><Relationship Id="rId4" Type="http://schemas.openxmlformats.org/officeDocument/2006/relationships/comments" Target="../comments4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91.bin"/><Relationship Id="rId4" Type="http://schemas.openxmlformats.org/officeDocument/2006/relationships/comments" Target="../comments45.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93.bin"/><Relationship Id="rId4" Type="http://schemas.openxmlformats.org/officeDocument/2006/relationships/comments" Target="../comments46.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95.bin"/><Relationship Id="rId4" Type="http://schemas.openxmlformats.org/officeDocument/2006/relationships/comments" Target="../comments47.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97.bin"/><Relationship Id="rId4" Type="http://schemas.openxmlformats.org/officeDocument/2006/relationships/comments" Target="../comments48.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99.bin"/><Relationship Id="rId4" Type="http://schemas.openxmlformats.org/officeDocument/2006/relationships/comments" Target="../comments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55"/>
  <sheetViews>
    <sheetView tabSelected="1" topLeftCell="A43" zoomScaleNormal="100" workbookViewId="0">
      <selection activeCell="J56" sqref="J56"/>
    </sheetView>
  </sheetViews>
  <sheetFormatPr defaultColWidth="9.140625" defaultRowHeight="15.75" x14ac:dyDescent="0.25"/>
  <cols>
    <col min="1" max="5" width="9.140625" style="1"/>
    <col min="6" max="6" width="10.42578125" style="1" customWidth="1"/>
    <col min="7" max="16384" width="9.140625" style="1"/>
  </cols>
  <sheetData>
    <row r="1" spans="1:10" x14ac:dyDescent="0.25">
      <c r="A1" s="147"/>
      <c r="B1" s="147"/>
      <c r="C1" s="147"/>
      <c r="D1" s="147"/>
      <c r="E1" s="147"/>
      <c r="F1" s="147"/>
      <c r="G1" s="147"/>
      <c r="H1" s="147"/>
      <c r="I1" s="147"/>
      <c r="J1" s="147"/>
    </row>
    <row r="2" spans="1:10" x14ac:dyDescent="0.25">
      <c r="A2" s="147"/>
      <c r="B2" s="147"/>
      <c r="C2" s="147"/>
      <c r="D2" s="147"/>
      <c r="E2" s="147"/>
      <c r="F2" s="147"/>
      <c r="G2" s="147"/>
      <c r="H2" s="147"/>
      <c r="I2" s="147"/>
      <c r="J2" s="147"/>
    </row>
    <row r="3" spans="1:10" x14ac:dyDescent="0.25">
      <c r="A3" s="147"/>
      <c r="B3" s="147"/>
      <c r="C3" s="147"/>
      <c r="D3" s="147"/>
      <c r="E3" s="147"/>
      <c r="F3" s="147"/>
      <c r="G3" s="147"/>
      <c r="H3" s="147"/>
      <c r="I3" s="147"/>
      <c r="J3" s="147"/>
    </row>
    <row r="4" spans="1:10" x14ac:dyDescent="0.25">
      <c r="A4" s="147"/>
      <c r="B4" s="147"/>
      <c r="C4" s="147"/>
      <c r="D4" s="147"/>
      <c r="E4" s="147"/>
      <c r="F4" s="147"/>
      <c r="G4" s="147"/>
      <c r="H4" s="147"/>
      <c r="I4" s="147"/>
      <c r="J4" s="147"/>
    </row>
    <row r="5" spans="1:10" x14ac:dyDescent="0.25">
      <c r="A5" s="147"/>
      <c r="B5" s="147"/>
      <c r="C5" s="147"/>
      <c r="D5" s="147"/>
      <c r="E5" s="147"/>
      <c r="F5" s="147"/>
      <c r="G5" s="147"/>
      <c r="H5" s="147"/>
      <c r="I5" s="147"/>
      <c r="J5" s="147"/>
    </row>
    <row r="48" spans="2:2" ht="20.25" x14ac:dyDescent="0.3">
      <c r="B48" s="191" t="s">
        <v>227</v>
      </c>
    </row>
    <row r="49" spans="2:9" ht="16.5" thickBot="1" x14ac:dyDescent="0.3">
      <c r="B49" s="194" t="s">
        <v>239</v>
      </c>
    </row>
    <row r="50" spans="2:9" ht="33" customHeight="1" x14ac:dyDescent="0.3">
      <c r="B50" s="206"/>
      <c r="C50" s="207"/>
      <c r="D50" s="207"/>
      <c r="E50" s="193" t="s">
        <v>237</v>
      </c>
      <c r="F50" s="193" t="s">
        <v>238</v>
      </c>
      <c r="G50" s="200" t="s">
        <v>236</v>
      </c>
      <c r="H50" s="201"/>
    </row>
    <row r="51" spans="2:9" ht="18.75" x14ac:dyDescent="0.25">
      <c r="B51" s="208" t="s">
        <v>228</v>
      </c>
      <c r="C51" s="209"/>
      <c r="D51" s="209"/>
      <c r="E51" s="195">
        <v>125</v>
      </c>
      <c r="F51" s="197">
        <f>E51</f>
        <v>125</v>
      </c>
      <c r="G51" s="202" t="s">
        <v>233</v>
      </c>
      <c r="H51" s="203"/>
    </row>
    <row r="52" spans="2:9" x14ac:dyDescent="0.25">
      <c r="B52" s="208" t="s">
        <v>229</v>
      </c>
      <c r="C52" s="209"/>
      <c r="D52" s="209"/>
      <c r="E52" s="195">
        <v>2.2799999999999998</v>
      </c>
      <c r="F52" s="197">
        <f t="shared" ref="F52:F55" si="0">E52</f>
        <v>2.2799999999999998</v>
      </c>
      <c r="G52" s="202" t="s">
        <v>234</v>
      </c>
      <c r="H52" s="203"/>
    </row>
    <row r="53" spans="2:9" x14ac:dyDescent="0.25">
      <c r="B53" s="208" t="s">
        <v>230</v>
      </c>
      <c r="C53" s="209"/>
      <c r="D53" s="209"/>
      <c r="E53" s="195">
        <v>1.05</v>
      </c>
      <c r="F53" s="197">
        <f t="shared" si="0"/>
        <v>1.05</v>
      </c>
      <c r="G53" s="202" t="s">
        <v>234</v>
      </c>
      <c r="H53" s="203"/>
    </row>
    <row r="54" spans="2:9" ht="15.6" customHeight="1" x14ac:dyDescent="0.25">
      <c r="B54" s="208" t="s">
        <v>231</v>
      </c>
      <c r="C54" s="209"/>
      <c r="D54" s="209"/>
      <c r="E54" s="195">
        <v>1</v>
      </c>
      <c r="F54" s="197">
        <f t="shared" si="0"/>
        <v>1</v>
      </c>
      <c r="G54" s="202"/>
      <c r="H54" s="203"/>
      <c r="I54" s="192"/>
    </row>
    <row r="55" spans="2:9" ht="16.5" thickBot="1" x14ac:dyDescent="0.3">
      <c r="B55" s="198" t="s">
        <v>232</v>
      </c>
      <c r="C55" s="199"/>
      <c r="D55" s="199"/>
      <c r="E55" s="196">
        <v>50</v>
      </c>
      <c r="F55" s="197">
        <f t="shared" si="0"/>
        <v>50</v>
      </c>
      <c r="G55" s="204" t="s">
        <v>235</v>
      </c>
      <c r="H55" s="205"/>
    </row>
  </sheetData>
  <mergeCells count="12">
    <mergeCell ref="B55:D55"/>
    <mergeCell ref="G50:H50"/>
    <mergeCell ref="G51:H51"/>
    <mergeCell ref="G52:H52"/>
    <mergeCell ref="G53:H53"/>
    <mergeCell ref="G55:H55"/>
    <mergeCell ref="G54:H54"/>
    <mergeCell ref="B50:D50"/>
    <mergeCell ref="B51:D51"/>
    <mergeCell ref="B52:D52"/>
    <mergeCell ref="B53:D53"/>
    <mergeCell ref="B54:D54"/>
  </mergeCells>
  <pageMargins left="0.7" right="0.7" top="0.75" bottom="0.75" header="0.3" footer="0.3"/>
  <pageSetup scale="78" orientation="landscape" r:id="rId1"/>
  <colBreaks count="1" manualBreakCount="1">
    <brk id="8" max="1048575" man="1"/>
  </colBreaks>
  <ignoredErrors>
    <ignoredError sqref="F51:F5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1"/>
    <pageSetUpPr fitToPage="1"/>
  </sheetPr>
  <dimension ref="A1:U54"/>
  <sheetViews>
    <sheetView showGridLines="0" zoomScale="125" workbookViewId="0">
      <selection activeCell="N28" sqref="N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1"/>
    <pageSetUpPr fitToPage="1"/>
  </sheetPr>
  <dimension ref="A1:U54"/>
  <sheetViews>
    <sheetView showGridLines="0" zoomScale="125" workbookViewId="0">
      <selection activeCell="V25" sqref="V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2">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6">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8">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2">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indexed="41"/>
    <pageSetUpPr fitToPage="1"/>
  </sheetPr>
  <dimension ref="A1:U54"/>
  <sheetViews>
    <sheetView showGridLines="0" zoomScale="125" workbookViewId="0">
      <selection activeCell="X27" sqref="X2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4">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indexed="41"/>
    <pageSetUpPr fitToPage="1"/>
  </sheetPr>
  <dimension ref="A1:U54"/>
  <sheetViews>
    <sheetView showGridLines="0" topLeftCell="A2" zoomScale="125" workbookViewId="0">
      <selection activeCell="X28" sqref="X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6">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indexed="41"/>
    <pageSetUpPr fitToPage="1"/>
  </sheetPr>
  <dimension ref="A1:U54"/>
  <sheetViews>
    <sheetView showGridLines="0" topLeftCell="A2" zoomScale="125" workbookViewId="0">
      <selection activeCell="X28" sqref="X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8">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indexed="41"/>
    <pageSetUpPr fitToPage="1"/>
  </sheetPr>
  <dimension ref="A1:U54"/>
  <sheetViews>
    <sheetView showGridLines="0" topLeftCell="A6"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1"/>
    <pageSetUpPr fitToPage="1"/>
  </sheetPr>
  <dimension ref="A1:U54"/>
  <sheetViews>
    <sheetView showGridLines="0" zoomScale="125" workbookViewId="0">
      <selection activeCell="J20" sqref="J20"/>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indexed="41"/>
    <pageSetUpPr fitToPage="1"/>
  </sheetPr>
  <dimension ref="A1:U54"/>
  <sheetViews>
    <sheetView showGridLines="0" topLeftCell="A6"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2">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6">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8">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0">
    <pageSetUpPr fitToPage="1"/>
  </sheetPr>
  <dimension ref="A1:BL55"/>
  <sheetViews>
    <sheetView topLeftCell="A2" workbookViewId="0">
      <selection activeCell="CN42" sqref="CN42"/>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BL55"/>
  <sheetViews>
    <sheetView workbookViewId="0">
      <selection activeCell="M30" sqref="M30:P30"/>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2">
    <pageSetUpPr fitToPage="1"/>
  </sheetPr>
  <dimension ref="A1:BL55"/>
  <sheetViews>
    <sheetView topLeftCell="A2" workbookViewId="0">
      <selection activeCell="CN42" sqref="CN42"/>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4">
    <pageSetUpPr fitToPage="1"/>
  </sheetPr>
  <dimension ref="A1:BL55"/>
  <sheetViews>
    <sheetView topLeftCell="A2" workbookViewId="0">
      <selection activeCell="CN42" sqref="CN42"/>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6">
    <pageSetUpPr fitToPage="1"/>
  </sheetPr>
  <dimension ref="A1:BL55"/>
  <sheetViews>
    <sheetView topLeftCell="A2" workbookViewId="0">
      <selection activeCell="CN42" sqref="CN42"/>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8">
    <pageSetUpPr fitToPage="1"/>
  </sheetPr>
  <dimension ref="A1:BL55"/>
  <sheetViews>
    <sheetView topLeftCell="A2" workbookViewId="0">
      <selection activeCell="CV43" sqref="CV4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0">
    <pageSetUpPr fitToPage="1"/>
  </sheetPr>
  <dimension ref="A1:BL55"/>
  <sheetViews>
    <sheetView topLeftCell="A2" workbookViewId="0">
      <selection activeCell="CV43" sqref="CV4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1"/>
    <pageSetUpPr fitToPage="1"/>
  </sheetPr>
  <dimension ref="A1:U54"/>
  <sheetViews>
    <sheetView showGridLines="0" topLeftCell="A22" zoomScale="125" workbookViewId="0">
      <selection activeCell="H24" sqref="H24:I2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2">
    <pageSetUpPr fitToPage="1"/>
  </sheetPr>
  <dimension ref="A1:BL55"/>
  <sheetViews>
    <sheetView topLeftCell="A2" workbookViewId="0">
      <selection activeCell="CV43" sqref="CV4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indexed="41"/>
    <pageSetUpPr fitToPage="1"/>
  </sheetPr>
  <dimension ref="A1:U54"/>
  <sheetViews>
    <sheetView showGridLines="0" topLeftCell="A6" zoomScale="125" workbookViewId="0">
      <selection activeCell="V29" sqref="V29"/>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4">
    <pageSetUpPr fitToPage="1"/>
  </sheetPr>
  <dimension ref="A1:BL55"/>
  <sheetViews>
    <sheetView topLeftCell="A2" workbookViewId="0">
      <selection activeCell="CV43" sqref="CV4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indexed="41"/>
    <pageSetUpPr fitToPage="1"/>
  </sheetPr>
  <dimension ref="A1:U54"/>
  <sheetViews>
    <sheetView showGridLines="0" topLeftCell="A6"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6">
    <pageSetUpPr fitToPage="1"/>
  </sheetPr>
  <dimension ref="A1:BL55"/>
  <sheetViews>
    <sheetView topLeftCell="A4" workbookViewId="0">
      <selection activeCell="CV44" sqref="CV44"/>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indexed="41"/>
    <pageSetUpPr fitToPage="1"/>
  </sheetPr>
  <dimension ref="A1:U54"/>
  <sheetViews>
    <sheetView showGridLines="0" topLeftCell="A6"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8">
    <pageSetUpPr fitToPage="1"/>
  </sheetPr>
  <dimension ref="A1:BL55"/>
  <sheetViews>
    <sheetView topLeftCell="A4" workbookViewId="0">
      <selection activeCell="CV44" sqref="CV44"/>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indexed="41"/>
    <pageSetUpPr fitToPage="1"/>
  </sheetPr>
  <dimension ref="A1:U54"/>
  <sheetViews>
    <sheetView showGridLines="0" topLeftCell="A6" zoomScale="125" workbookViewId="0">
      <selection activeCell="X35" sqref="X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0">
    <pageSetUpPr fitToPage="1"/>
  </sheetPr>
  <dimension ref="A1:BL55"/>
  <sheetViews>
    <sheetView topLeftCell="A4" workbookViewId="0">
      <selection activeCell="CV44" sqref="CV44"/>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indexed="41"/>
    <pageSetUpPr fitToPage="1"/>
  </sheetPr>
  <dimension ref="A1:U54"/>
  <sheetViews>
    <sheetView showGridLines="0" topLeftCell="A6" zoomScale="125" workbookViewId="0">
      <selection activeCell="X35" sqref="X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2">
    <pageSetUpPr fitToPage="1"/>
  </sheetPr>
  <dimension ref="A1:BL55"/>
  <sheetViews>
    <sheetView topLeftCell="A5" workbookViewId="0">
      <selection activeCell="CV45" sqref="CV4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indexed="41"/>
    <pageSetUpPr fitToPage="1"/>
  </sheetPr>
  <dimension ref="A1:U54"/>
  <sheetViews>
    <sheetView showGridLines="0" topLeftCell="A6" zoomScale="125" workbookViewId="0">
      <selection activeCell="X35" sqref="X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pageSetUpPr fitToPage="1"/>
  </sheetPr>
  <dimension ref="A1:BL55"/>
  <sheetViews>
    <sheetView topLeftCell="A5" workbookViewId="0">
      <selection activeCell="CV45" sqref="CV4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indexed="41"/>
    <pageSetUpPr fitToPage="1"/>
  </sheetPr>
  <dimension ref="A1:U54"/>
  <sheetViews>
    <sheetView showGridLines="0" topLeftCell="A6" zoomScale="125" workbookViewId="0">
      <selection activeCell="X35" sqref="X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6">
    <pageSetUpPr fitToPage="1"/>
  </sheetPr>
  <dimension ref="A1:BL55"/>
  <sheetViews>
    <sheetView topLeftCell="A5" workbookViewId="0">
      <selection activeCell="CV45" sqref="CV4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indexed="41"/>
    <pageSetUpPr fitToPage="1"/>
  </sheetPr>
  <dimension ref="A1:U54"/>
  <sheetViews>
    <sheetView showGridLines="0" topLeftCell="A6" zoomScale="125" workbookViewId="0">
      <selection activeCell="X35" sqref="X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8">
    <pageSetUpPr fitToPage="1"/>
  </sheetPr>
  <dimension ref="A1:BL55"/>
  <sheetViews>
    <sheetView topLeftCell="A5" workbookViewId="0">
      <selection activeCell="CV45" sqref="CV4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indexed="41"/>
    <pageSetUpPr fitToPage="1"/>
  </sheetPr>
  <dimension ref="A1:U54"/>
  <sheetViews>
    <sheetView showGridLines="0" topLeftCell="A6" zoomScale="125" workbookViewId="0">
      <selection activeCell="X35" sqref="X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0">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1"/>
    <pageSetUpPr fitToPage="1"/>
  </sheetPr>
  <dimension ref="A1:U54"/>
  <sheetViews>
    <sheetView showGridLines="0" zoomScale="125" workbookViewId="0">
      <selection activeCell="I18" sqref="I1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indexed="41"/>
    <pageSetUpPr fitToPage="1"/>
  </sheetPr>
  <dimension ref="A1:U54"/>
  <sheetViews>
    <sheetView showGridLines="0" topLeftCell="A8" zoomScale="125" workbookViewId="0">
      <selection activeCell="X36" sqref="X3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4">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6">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8">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0">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2">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4">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6">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8">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0">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1"/>
    <pageSetUpPr fitToPage="1"/>
  </sheetPr>
  <dimension ref="A1:U54"/>
  <sheetViews>
    <sheetView showGridLines="0" zoomScale="125" workbookViewId="0">
      <selection activeCell="L25" sqref="L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2">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indexed="41"/>
    <pageSetUpPr fitToPage="1"/>
  </sheetPr>
  <dimension ref="A1:U54"/>
  <sheetViews>
    <sheetView showGridLines="0" topLeftCell="A9" zoomScale="125" workbookViewId="0">
      <selection activeCell="Y35" sqref="Y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4">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indexed="41"/>
    <pageSetUpPr fitToPage="1"/>
  </sheetPr>
  <dimension ref="A1:U54"/>
  <sheetViews>
    <sheetView showGridLines="0" topLeftCell="A9" zoomScale="125" workbookViewId="0">
      <selection activeCell="Y35" sqref="Y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6">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indexed="41"/>
    <pageSetUpPr fitToPage="1"/>
  </sheetPr>
  <dimension ref="A1:U54"/>
  <sheetViews>
    <sheetView showGridLines="0" topLeftCell="A9" zoomScale="125" workbookViewId="0">
      <selection activeCell="Y35" sqref="Y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8">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indexed="41"/>
    <pageSetUpPr fitToPage="1"/>
  </sheetPr>
  <dimension ref="A1:U54"/>
  <sheetViews>
    <sheetView showGridLines="0" topLeftCell="A9" zoomScale="125" workbookViewId="0">
      <selection activeCell="Y35" sqref="Y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0">
    <pageSetUpPr fitToPage="1"/>
  </sheetPr>
  <dimension ref="A1:BL55"/>
  <sheetViews>
    <sheetView topLeftCell="A6"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indexed="41"/>
    <pageSetUpPr fitToPage="1"/>
  </sheetPr>
  <dimension ref="A1:U54"/>
  <sheetViews>
    <sheetView showGridLines="0" topLeftCell="A9" zoomScale="125" workbookViewId="0">
      <selection activeCell="Y35" sqref="Y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indexed="41"/>
    <pageSetUpPr fitToPage="1"/>
  </sheetPr>
  <dimension ref="A1:U54"/>
  <sheetViews>
    <sheetView showGridLines="0" topLeftCell="A9" zoomScale="125" workbookViewId="0">
      <selection activeCell="X28" sqref="X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4">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6">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8">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0">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259"/>
  <sheetViews>
    <sheetView zoomScale="80" zoomScaleNormal="80" workbookViewId="0">
      <pane ySplit="5" topLeftCell="A6" activePane="bottomLeft" state="frozen"/>
      <selection pane="bottomLeft" activeCell="J24" sqref="J24:J25"/>
    </sheetView>
  </sheetViews>
  <sheetFormatPr defaultColWidth="9.140625" defaultRowHeight="15.75" x14ac:dyDescent="0.25"/>
  <cols>
    <col min="1" max="1" width="31.5703125" style="79" customWidth="1"/>
    <col min="2" max="2" width="21.85546875" style="75" customWidth="1"/>
    <col min="3" max="3" width="18.28515625" style="75" customWidth="1"/>
    <col min="4" max="4" width="12.5703125" style="75" customWidth="1"/>
    <col min="5" max="5" width="11.28515625" style="75" customWidth="1"/>
    <col min="6" max="8" width="13.7109375" style="75" customWidth="1"/>
    <col min="9" max="9" width="13.7109375" style="80" customWidth="1"/>
    <col min="10" max="14" width="13.7109375" style="75" customWidth="1"/>
    <col min="15" max="15" width="36.5703125" style="81" customWidth="1"/>
    <col min="16" max="16384" width="9.140625" style="75"/>
  </cols>
  <sheetData>
    <row r="1" spans="1:15" ht="33.75" customHeight="1" thickBot="1" x14ac:dyDescent="0.5">
      <c r="A1" s="228" t="s">
        <v>222</v>
      </c>
      <c r="B1" s="229"/>
      <c r="C1" s="229"/>
      <c r="D1" s="229"/>
      <c r="E1" s="229"/>
      <c r="F1" s="229"/>
      <c r="G1" s="229"/>
      <c r="H1" s="229"/>
      <c r="I1" s="229"/>
      <c r="J1" s="229"/>
      <c r="K1" s="229"/>
      <c r="L1" s="229"/>
      <c r="M1" s="229"/>
      <c r="N1" s="229"/>
      <c r="O1" s="230"/>
    </row>
    <row r="2" spans="1:15" ht="17.25" thickTop="1" thickBot="1" x14ac:dyDescent="0.3">
      <c r="A2" s="143" t="s">
        <v>127</v>
      </c>
      <c r="B2" s="225" t="str">
        <f>IF(D6=0,"",'BK # 1 - BEHI'!F4)</f>
        <v/>
      </c>
      <c r="C2" s="226"/>
      <c r="D2" s="226"/>
      <c r="E2" s="226"/>
      <c r="F2" s="226"/>
      <c r="G2" s="226"/>
      <c r="H2" s="226"/>
      <c r="I2" s="226"/>
      <c r="J2" s="226"/>
      <c r="K2" s="226"/>
      <c r="L2" s="226"/>
      <c r="M2" s="226"/>
      <c r="N2" s="226"/>
      <c r="O2" s="227"/>
    </row>
    <row r="3" spans="1:15" ht="17.25" thickTop="1" thickBot="1" x14ac:dyDescent="0.3">
      <c r="A3" s="144" t="s">
        <v>11</v>
      </c>
      <c r="B3" s="239" t="s">
        <v>12</v>
      </c>
      <c r="C3" s="239"/>
      <c r="D3" s="235" t="s">
        <v>19</v>
      </c>
      <c r="E3" s="235" t="s">
        <v>20</v>
      </c>
      <c r="F3" s="235" t="s">
        <v>0</v>
      </c>
      <c r="G3" s="235" t="s">
        <v>1</v>
      </c>
      <c r="H3" s="235" t="s">
        <v>21</v>
      </c>
      <c r="I3" s="240" t="s">
        <v>22</v>
      </c>
      <c r="J3" s="240" t="s">
        <v>23</v>
      </c>
      <c r="K3" s="240" t="s">
        <v>24</v>
      </c>
      <c r="L3" s="212" t="s">
        <v>224</v>
      </c>
      <c r="M3" s="212" t="s">
        <v>226</v>
      </c>
      <c r="N3" s="212" t="s">
        <v>225</v>
      </c>
      <c r="O3" s="233" t="s">
        <v>17</v>
      </c>
    </row>
    <row r="4" spans="1:15" ht="16.5" thickBot="1" x14ac:dyDescent="0.3">
      <c r="A4" s="237" t="s">
        <v>25</v>
      </c>
      <c r="B4" s="145" t="s">
        <v>13</v>
      </c>
      <c r="C4" s="145" t="s">
        <v>14</v>
      </c>
      <c r="D4" s="236"/>
      <c r="E4" s="236"/>
      <c r="F4" s="236"/>
      <c r="G4" s="236"/>
      <c r="H4" s="236"/>
      <c r="I4" s="241"/>
      <c r="J4" s="241"/>
      <c r="K4" s="241"/>
      <c r="L4" s="213"/>
      <c r="M4" s="213"/>
      <c r="N4" s="213"/>
      <c r="O4" s="234"/>
    </row>
    <row r="5" spans="1:15" ht="29.25" customHeight="1" thickBot="1" x14ac:dyDescent="0.3">
      <c r="A5" s="238"/>
      <c r="B5" s="146" t="s">
        <v>15</v>
      </c>
      <c r="C5" s="146" t="s">
        <v>16</v>
      </c>
      <c r="D5" s="236"/>
      <c r="E5" s="236"/>
      <c r="F5" s="236"/>
      <c r="G5" s="236"/>
      <c r="H5" s="236"/>
      <c r="I5" s="241"/>
      <c r="J5" s="241"/>
      <c r="K5" s="241"/>
      <c r="L5" s="214"/>
      <c r="M5" s="214"/>
      <c r="N5" s="214"/>
      <c r="O5" s="234"/>
    </row>
    <row r="6" spans="1:15" ht="16.5" thickBot="1" x14ac:dyDescent="0.3">
      <c r="A6" s="222">
        <f>'BK # 1 - BEHI'!F6</f>
        <v>0</v>
      </c>
      <c r="B6" s="141"/>
      <c r="C6" s="141"/>
      <c r="D6" s="221">
        <f>'BK # 1 - BEHI'!Y6</f>
        <v>0</v>
      </c>
      <c r="E6" s="221">
        <f>'BK # 1 - BEHI'!A12</f>
        <v>0</v>
      </c>
      <c r="F6" s="223" t="str">
        <f>'BK # 1 - BEHI'!AU5</f>
        <v/>
      </c>
      <c r="G6" s="219" t="str">
        <f>'BK # 1 - NBS'!I52</f>
        <v xml:space="preserve"> </v>
      </c>
      <c r="H6" s="210" t="str">
        <f>IF(D6=0,"",IF(F6=0,"",IF(AND(F6="VERY LOW",G6="VERY LOW"),'Erosion Rates'!$C$4,IF(AND(F6="VERY LOW",G6="LOW"),'Erosion Rates'!$C$5,IF(AND(F6="VERY LOW",G6="MODERATE"),'Erosion Rates'!$C$6,IF(AND(F6="VERY LOW",G6="HIGH"),'Erosion Rates'!$C$7,IF(AND(F6="VERY LOW",G6="VERY HIGH"),'Erosion Rates'!$C$8,IF(AND(F6="VERY LOW",G6="EXTREME"),'Erosion Rates'!$C$9,IF(AND(F6="LOW",G6="VERY LOW"),'Erosion Rates'!$C$10,IF(AND(F6="LOW",G6="LOW"),'Erosion Rates'!$C$11,IF(AND(F6="LOW",G6="MODERATE"),'Erosion Rates'!$C$12,IF(AND(F6="LOW",G6="HIGH"),'Erosion Rates'!$C$13,IF(AND(F6="LOW",G6="VERY HIGH"),'Erosion Rates'!$C$14,IF(AND(F6="LOW",G6="EXTREME"),'Erosion Rates'!$C$15,IF(AND(F6="MODERATE",G6="VERY LOW"),'Erosion Rates'!$C$16,IF(AND(F6="MODERATE",G6="LOW"),'Erosion Rates'!$C$17,IF(AND(F6="MODERATE",G6="MODERATE"),'Erosion Rates'!$C$18,IF(AND(F6="MODERATE",G6="HIGH"),'Erosion Rates'!$C$19,IF(AND(F6="MODERATE",G6="VERY HIGH"),'Erosion Rates'!$C$20,IF(AND(F6="MODERATE",G6="EXTREME"),'Erosion Rates'!$C$21,IF(AND(F6="HIGH",G6="VERY LOW"),'Erosion Rates'!$C$22,IF(AND(F6="HIGH",G6="LOW"),'Erosion Rates'!$C$23,IF(AND(F6="HIGH",G6="MODERATE"),'Erosion Rates'!$C$24,IF(AND(F6="HIGH",G6="HIGH"),'Erosion Rates'!$C$25,IF(AND(F6="HIGH",G6="VERY HIGH"),'Erosion Rates'!$C$26,IF(AND(F6="HIGH",G6="EXTREME"),'Erosion Rates'!$C$27,IF(AND(F6="VERY HIGH",G6="low"),'Erosion Rates'!$C$28,IF(AND(F6="VERY HIGH",G6="LOW"),'Erosion Rates'!$C$29,IF(AND(F6="VERY HIGH",G6="MODERATE"),'Erosion Rates'!$C$30,IF(AND(F6="VERY HIGH",G6="HIGH"),'Erosion Rates'!$C$31,IF(AND(F6="VERY HIGH",G6="VERY HIGH"),'Erosion Rates'!$C$32,IF(AND(F6="VERY HIGH",G6="EXTREME"),'Erosion Rates'!$C$33,IF(AND(F6="EXTREME",G6="VERY LOW"),'Erosion Rates'!$C$34,IF(AND(F6="EXTREME",G6="LOW"),'Erosion Rates'!$C$35,IF(AND(F6="EXTREME",G6="MODERATE"),'Erosion Rates'!$C$36,IF(AND(F6="EXTREME",G6="HIGH"),'Erosion Rates'!$C$37,IF(AND(F6="EXTREME",G6="VERY HIGH"),'Erosion Rates'!$C$38,IF(AND(F6="EXTREME",G6="EXTREME"),'Erosion Rates'!$C$39))))))))))))))))))))))))))))))))))))))</f>
        <v/>
      </c>
      <c r="I6" s="215" t="str">
        <f>IF(D6=0,"",IF(H6=0,"",(H6*D6*E6)))</f>
        <v/>
      </c>
      <c r="J6" s="215" t="str">
        <f>IF(D6=0,"",((I6*Instructions!F51/2000)))</f>
        <v/>
      </c>
      <c r="K6" s="215" t="str">
        <f>IF(D6=0,"",((I6*Instructions!F51/2000/D6)))</f>
        <v/>
      </c>
      <c r="L6" s="210" t="str">
        <f>IF(J6="","",J6*(Instructions!F55/100)*Instructions!F52)</f>
        <v/>
      </c>
      <c r="M6" s="210" t="str">
        <f>IF(J6="","",J6*(Instructions!F55/100)*Instructions!F53)</f>
        <v/>
      </c>
      <c r="N6" s="210" t="str">
        <f>IF(J6="","",J6*(Instructions!F55/100)*Instructions!F54)</f>
        <v/>
      </c>
      <c r="O6" s="224"/>
    </row>
    <row r="7" spans="1:15" ht="16.5" thickBot="1" x14ac:dyDescent="0.3">
      <c r="A7" s="222"/>
      <c r="B7" s="142"/>
      <c r="C7" s="142"/>
      <c r="D7" s="221"/>
      <c r="E7" s="221"/>
      <c r="F7" s="223"/>
      <c r="G7" s="220"/>
      <c r="H7" s="211"/>
      <c r="I7" s="215"/>
      <c r="J7" s="215"/>
      <c r="K7" s="215"/>
      <c r="L7" s="211"/>
      <c r="M7" s="211"/>
      <c r="N7" s="211"/>
      <c r="O7" s="224"/>
    </row>
    <row r="8" spans="1:15" ht="16.5" thickBot="1" x14ac:dyDescent="0.3">
      <c r="A8" s="222">
        <f>'BK # 2 - BEHI'!F6</f>
        <v>0</v>
      </c>
      <c r="B8" s="141"/>
      <c r="C8" s="141"/>
      <c r="D8" s="221">
        <f>'BK # 2 - BEHI'!Y6</f>
        <v>0</v>
      </c>
      <c r="E8" s="221">
        <f>'BK # 2 - BEHI'!A12</f>
        <v>0</v>
      </c>
      <c r="F8" s="223" t="str">
        <f>'BK # 2 - BEHI'!AU5</f>
        <v/>
      </c>
      <c r="G8" s="219" t="str">
        <f>'BK # 2 - NBS'!I52</f>
        <v xml:space="preserve"> </v>
      </c>
      <c r="H8" s="210" t="str">
        <f>IF(D8=0,"",IF(F8=0,"",IF(AND(F8="VERY LOW",G8="VERY LOW"),'Erosion Rates'!$C$4,IF(AND(F8="VERY LOW",G8="LOW"),'Erosion Rates'!$C$5,IF(AND(F8="VERY LOW",G8="MODERATE"),'Erosion Rates'!$C$6,IF(AND(F8="VERY LOW",G8="HIGH"),'Erosion Rates'!$C$7,IF(AND(F8="VERY LOW",G8="VERY HIGH"),'Erosion Rates'!$C$8,IF(AND(F8="VERY LOW",G8="EXTREME"),'Erosion Rates'!$C$9,IF(AND(F8="LOW",G8="VERY LOW"),'Erosion Rates'!$C$10,IF(AND(F8="LOW",G8="LOW"),'Erosion Rates'!$C$11,IF(AND(F8="LOW",G8="MODERATE"),'Erosion Rates'!$C$12,IF(AND(F8="LOW",G8="HIGH"),'Erosion Rates'!$C$13,IF(AND(F8="LOW",G8="VERY HIGH"),'Erosion Rates'!$C$14,IF(AND(F8="LOW",G8="EXTREME"),'Erosion Rates'!$C$15,IF(AND(F8="MODERATE",G8="VERY LOW"),'Erosion Rates'!$C$16,IF(AND(F8="MODERATE",G8="LOW"),'Erosion Rates'!$C$17,IF(AND(F8="MODERATE",G8="MODERATE"),'Erosion Rates'!$C$18,IF(AND(F8="MODERATE",G8="HIGH"),'Erosion Rates'!$C$19,IF(AND(F8="MODERATE",G8="VERY HIGH"),'Erosion Rates'!$C$20,IF(AND(F8="MODERATE",G8="EXTREME"),'Erosion Rates'!$C$21,IF(AND(F8="HIGH",G8="VERY LOW"),'Erosion Rates'!$C$22,IF(AND(F8="HIGH",G8="LOW"),'Erosion Rates'!$C$23,IF(AND(F8="HIGH",G8="MODERATE"),'Erosion Rates'!$C$24,IF(AND(F8="HIGH",G8="HIGH"),'Erosion Rates'!$C$25,IF(AND(F8="HIGH",G8="VERY HIGH"),'Erosion Rates'!$C$26,IF(AND(F8="HIGH",G8="EXTREME"),'Erosion Rates'!$C$27,IF(AND(F8="VERY HIGH",G8="low"),'Erosion Rates'!$C$28,IF(AND(F8="VERY HIGH",G8="LOW"),'Erosion Rates'!$C$29,IF(AND(F8="VERY HIGH",G8="MODERATE"),'Erosion Rates'!$C$30,IF(AND(F8="VERY HIGH",G8="HIGH"),'Erosion Rates'!$C$31,IF(AND(F8="VERY HIGH",G8="VERY HIGH"),'Erosion Rates'!$C$32,IF(AND(F8="VERY HIGH",G8="EXTREME"),'Erosion Rates'!$C$33,IF(AND(F8="EXTREME",G8="VERY LOW"),'Erosion Rates'!$C$34,IF(AND(F8="EXTREME",G8="LOW"),'Erosion Rates'!$C$35,IF(AND(F8="EXTREME",G8="MODERATE"),'Erosion Rates'!$C$36,IF(AND(F8="EXTREME",G8="HIGH"),'Erosion Rates'!$C$37,IF(AND(F8="EXTREME",G8="VERY HIGH"),'Erosion Rates'!$C$38,IF(AND(F8="EXTREME",G8="EXTREME"),'Erosion Rates'!$C$39))))))))))))))))))))))))))))))))))))))</f>
        <v/>
      </c>
      <c r="I8" s="215" t="str">
        <f t="shared" ref="I8" si="0">IF(D8=0,"",IF(H8=0,"",(H8*D8*E8)))</f>
        <v/>
      </c>
      <c r="J8" s="210" t="str">
        <f>IF(D8=0,"",((I8*Instructions!F51/2000)))</f>
        <v/>
      </c>
      <c r="K8" s="215" t="str">
        <f>IF(D8=0,"",((I8*Instructions!F51/2000/D8)))</f>
        <v/>
      </c>
      <c r="L8" s="210" t="str">
        <f>IF(J8="","",J8*(Instructions!F55/100)*Instructions!F52)</f>
        <v/>
      </c>
      <c r="M8" s="210" t="str">
        <f>IF(J8="","",J8*(Instructions!F55/100)*Instructions!F53)</f>
        <v/>
      </c>
      <c r="N8" s="210" t="str">
        <f>IF(J8="","",J8*(Instructions!F55/100)*Instructions!F54)</f>
        <v/>
      </c>
      <c r="O8" s="224"/>
    </row>
    <row r="9" spans="1:15" ht="16.5" thickBot="1" x14ac:dyDescent="0.3">
      <c r="A9" s="222"/>
      <c r="B9" s="142"/>
      <c r="C9" s="142"/>
      <c r="D9" s="221"/>
      <c r="E9" s="221"/>
      <c r="F9" s="223"/>
      <c r="G9" s="220"/>
      <c r="H9" s="211"/>
      <c r="I9" s="215"/>
      <c r="J9" s="211"/>
      <c r="K9" s="215"/>
      <c r="L9" s="211"/>
      <c r="M9" s="211"/>
      <c r="N9" s="211"/>
      <c r="O9" s="224"/>
    </row>
    <row r="10" spans="1:15" ht="16.5" thickBot="1" x14ac:dyDescent="0.3">
      <c r="A10" s="222">
        <f>'BK # 3 - BEHI'!F6</f>
        <v>0</v>
      </c>
      <c r="B10" s="141"/>
      <c r="C10" s="141"/>
      <c r="D10" s="221">
        <f>'BK # 3 - BEHI'!Y6</f>
        <v>0</v>
      </c>
      <c r="E10" s="221">
        <f>'BK # 3 - BEHI'!A12</f>
        <v>0</v>
      </c>
      <c r="F10" s="223" t="str">
        <f>'BK # 3 - BEHI'!AU5</f>
        <v/>
      </c>
      <c r="G10" s="219" t="str">
        <f>'BK # 3 - NBS'!I52</f>
        <v xml:space="preserve"> </v>
      </c>
      <c r="H10" s="210" t="str">
        <f>IF(D10=0,"",IF(F10=0,"",IF(AND(F10="VERY LOW",G10="VERY LOW"),'Erosion Rates'!$C$4,IF(AND(F10="VERY LOW",G10="LOW"),'Erosion Rates'!$C$5,IF(AND(F10="VERY LOW",G10="MODERATE"),'Erosion Rates'!$C$6,IF(AND(F10="VERY LOW",G10="HIGH"),'Erosion Rates'!$C$7,IF(AND(F10="VERY LOW",G10="VERY HIGH"),'Erosion Rates'!$C$8,IF(AND(F10="VERY LOW",G10="EXTREME"),'Erosion Rates'!$C$9,IF(AND(F10="LOW",G10="VERY LOW"),'Erosion Rates'!$C$10,IF(AND(F10="LOW",G10="LOW"),'Erosion Rates'!$C$11,IF(AND(F10="LOW",G10="MODERATE"),'Erosion Rates'!$C$12,IF(AND(F10="LOW",G10="HIGH"),'Erosion Rates'!$C$13,IF(AND(F10="LOW",G10="VERY HIGH"),'Erosion Rates'!$C$14,IF(AND(F10="LOW",G10="EXTREME"),'Erosion Rates'!$C$15,IF(AND(F10="MODERATE",G10="VERY LOW"),'Erosion Rates'!$C$16,IF(AND(F10="MODERATE",G10="LOW"),'Erosion Rates'!$C$17,IF(AND(F10="MODERATE",G10="MODERATE"),'Erosion Rates'!$C$18,IF(AND(F10="MODERATE",G10="HIGH"),'Erosion Rates'!$C$19,IF(AND(F10="MODERATE",G10="VERY HIGH"),'Erosion Rates'!$C$20,IF(AND(F10="MODERATE",G10="EXTREME"),'Erosion Rates'!$C$21,IF(AND(F10="HIGH",G10="VERY LOW"),'Erosion Rates'!$C$22,IF(AND(F10="HIGH",G10="LOW"),'Erosion Rates'!$C$23,IF(AND(F10="HIGH",G10="MODERATE"),'Erosion Rates'!$C$24,IF(AND(F10="HIGH",G10="HIGH"),'Erosion Rates'!$C$25,IF(AND(F10="HIGH",G10="VERY HIGH"),'Erosion Rates'!$C$26,IF(AND(F10="HIGH",G10="EXTREME"),'Erosion Rates'!$C$27,IF(AND(F10="VERY HIGH",G10="low"),'Erosion Rates'!$C$28,IF(AND(F10="VERY HIGH",G10="LOW"),'Erosion Rates'!$C$29,IF(AND(F10="VERY HIGH",G10="MODERATE"),'Erosion Rates'!$C$30,IF(AND(F10="VERY HIGH",G10="HIGH"),'Erosion Rates'!$C$31,IF(AND(F10="VERY HIGH",G10="VERY HIGH"),'Erosion Rates'!$C$32,IF(AND(F10="VERY HIGH",G10="EXTREME"),'Erosion Rates'!$C$33,IF(AND(F10="EXTREME",G10="VERY LOW"),'Erosion Rates'!$C$34,IF(AND(F10="EXTREME",G10="LOW"),'Erosion Rates'!$C$35,IF(AND(F10="EXTREME",G10="MODERATE"),'Erosion Rates'!$C$36,IF(AND(F10="EXTREME",G10="HIGH"),'Erosion Rates'!$C$37,IF(AND(F10="EXTREME",G10="VERY HIGH"),'Erosion Rates'!$C$38,IF(AND(F10="EXTREME",G10="EXTREME"),'Erosion Rates'!$C$39))))))))))))))))))))))))))))))))))))))</f>
        <v/>
      </c>
      <c r="I10" s="215" t="str">
        <f t="shared" ref="I10" si="1">IF(D10=0,"",IF(H10=0,"",(H10*D10*E10)))</f>
        <v/>
      </c>
      <c r="J10" s="210" t="str">
        <f>IF(D10=0,"",((I10*Instructions!F51/2000)))</f>
        <v/>
      </c>
      <c r="K10" s="215" t="str">
        <f>IF(D10=0,"",((I10*Instructions!F51/2000/D10)))</f>
        <v/>
      </c>
      <c r="L10" s="210" t="str">
        <f>IF(J10="","",J10*(Instructions!F55/100)*Instructions!F52)</f>
        <v/>
      </c>
      <c r="M10" s="210" t="str">
        <f>IF(J10="","",J10*(Instructions!F55/100)*Instructions!F53)</f>
        <v/>
      </c>
      <c r="N10" s="210" t="str">
        <f>IF(J10="","",J10*(Instructions!F55/100)*Instructions!F54)</f>
        <v/>
      </c>
      <c r="O10" s="224"/>
    </row>
    <row r="11" spans="1:15" ht="16.5" thickBot="1" x14ac:dyDescent="0.3">
      <c r="A11" s="222"/>
      <c r="B11" s="142"/>
      <c r="C11" s="142"/>
      <c r="D11" s="221"/>
      <c r="E11" s="221"/>
      <c r="F11" s="223"/>
      <c r="G11" s="220"/>
      <c r="H11" s="211"/>
      <c r="I11" s="215"/>
      <c r="J11" s="211"/>
      <c r="K11" s="215"/>
      <c r="L11" s="211"/>
      <c r="M11" s="211"/>
      <c r="N11" s="211"/>
      <c r="O11" s="224"/>
    </row>
    <row r="12" spans="1:15" ht="16.5" thickBot="1" x14ac:dyDescent="0.3">
      <c r="A12" s="222">
        <f>'BK # 4 - BEHI'!F6</f>
        <v>0</v>
      </c>
      <c r="B12" s="141"/>
      <c r="C12" s="141"/>
      <c r="D12" s="221">
        <f>'BK # 4 - BEHI'!Y6</f>
        <v>0</v>
      </c>
      <c r="E12" s="221">
        <f>'BK # 4 - BEHI'!A12</f>
        <v>0</v>
      </c>
      <c r="F12" s="223" t="str">
        <f>'BK # 4 - BEHI'!AU5</f>
        <v/>
      </c>
      <c r="G12" s="219" t="str">
        <f>'BK # 4 - NBS'!I52</f>
        <v xml:space="preserve"> </v>
      </c>
      <c r="H12" s="210" t="str">
        <f>IF(D12=0,"",IF(F12=0,"",IF(AND(F12="VERY LOW",G12="VERY LOW"),'Erosion Rates'!$C$4,IF(AND(F12="VERY LOW",G12="LOW"),'Erosion Rates'!$C$5,IF(AND(F12="VERY LOW",G12="MODERATE"),'Erosion Rates'!$C$6,IF(AND(F12="VERY LOW",G12="HIGH"),'Erosion Rates'!$C$7,IF(AND(F12="VERY LOW",G12="VERY HIGH"),'Erosion Rates'!$C$8,IF(AND(F12="VERY LOW",G12="EXTREME"),'Erosion Rates'!$C$9,IF(AND(F12="LOW",G12="VERY LOW"),'Erosion Rates'!$C$10,IF(AND(F12="LOW",G12="LOW"),'Erosion Rates'!$C$11,IF(AND(F12="LOW",G12="MODERATE"),'Erosion Rates'!$C$12,IF(AND(F12="LOW",G12="HIGH"),'Erosion Rates'!$C$13,IF(AND(F12="LOW",G12="VERY HIGH"),'Erosion Rates'!$C$14,IF(AND(F12="LOW",G12="EXTREME"),'Erosion Rates'!$C$15,IF(AND(F12="MODERATE",G12="VERY LOW"),'Erosion Rates'!$C$16,IF(AND(F12="MODERATE",G12="LOW"),'Erosion Rates'!$C$17,IF(AND(F12="MODERATE",G12="MODERATE"),'Erosion Rates'!$C$18,IF(AND(F12="MODERATE",G12="HIGH"),'Erosion Rates'!$C$19,IF(AND(F12="MODERATE",G12="VERY HIGH"),'Erosion Rates'!$C$20,IF(AND(F12="MODERATE",G12="EXTREME"),'Erosion Rates'!$C$21,IF(AND(F12="HIGH",G12="VERY LOW"),'Erosion Rates'!$C$22,IF(AND(F12="HIGH",G12="LOW"),'Erosion Rates'!$C$23,IF(AND(F12="HIGH",G12="MODERATE"),'Erosion Rates'!$C$24,IF(AND(F12="HIGH",G12="HIGH"),'Erosion Rates'!$C$25,IF(AND(F12="HIGH",G12="VERY HIGH"),'Erosion Rates'!$C$26,IF(AND(F12="HIGH",G12="EXTREME"),'Erosion Rates'!$C$27,IF(AND(F12="VERY HIGH",G12="low"),'Erosion Rates'!$C$28,IF(AND(F12="VERY HIGH",G12="LOW"),'Erosion Rates'!$C$29,IF(AND(F12="VERY HIGH",G12="MODERATE"),'Erosion Rates'!$C$30,IF(AND(F12="VERY HIGH",G12="HIGH"),'Erosion Rates'!$C$31,IF(AND(F12="VERY HIGH",G12="VERY HIGH"),'Erosion Rates'!$C$32,IF(AND(F12="VERY HIGH",G12="EXTREME"),'Erosion Rates'!$C$33,IF(AND(F12="EXTREME",G12="VERY LOW"),'Erosion Rates'!$C$34,IF(AND(F12="EXTREME",G12="LOW"),'Erosion Rates'!$C$35,IF(AND(F12="EXTREME",G12="MODERATE"),'Erosion Rates'!$C$36,IF(AND(F12="EXTREME",G12="HIGH"),'Erosion Rates'!$C$37,IF(AND(F12="EXTREME",G12="VERY HIGH"),'Erosion Rates'!$C$38,IF(AND(F12="EXTREME",G12="EXTREME"),'Erosion Rates'!$C$39))))))))))))))))))))))))))))))))))))))</f>
        <v/>
      </c>
      <c r="I12" s="215" t="str">
        <f t="shared" ref="I12" si="2">IF(D12=0,"",IF(H12=0,"",(H12*D12*E12)))</f>
        <v/>
      </c>
      <c r="J12" s="210" t="str">
        <f>IF(D12=0,"",((I12*Instructions!F51/2000)))</f>
        <v/>
      </c>
      <c r="K12" s="215" t="str">
        <f>IF(D12=0,"",((I12*Instructions!F51/2000/D12)))</f>
        <v/>
      </c>
      <c r="L12" s="210" t="str">
        <f>IF(J12="","",J12*(Instructions!F55/100)*Instructions!F52)</f>
        <v/>
      </c>
      <c r="M12" s="210" t="str">
        <f>IF(J12="","",J12*(Instructions!F55/100)*Instructions!F53)</f>
        <v/>
      </c>
      <c r="N12" s="210" t="str">
        <f>IF(J12="","",J12*(Instructions!F55/100)*Instructions!F54)</f>
        <v/>
      </c>
      <c r="O12" s="224"/>
    </row>
    <row r="13" spans="1:15" ht="16.5" thickBot="1" x14ac:dyDescent="0.3">
      <c r="A13" s="222"/>
      <c r="B13" s="142"/>
      <c r="C13" s="142"/>
      <c r="D13" s="221"/>
      <c r="E13" s="221"/>
      <c r="F13" s="223"/>
      <c r="G13" s="220"/>
      <c r="H13" s="211"/>
      <c r="I13" s="215"/>
      <c r="J13" s="211"/>
      <c r="K13" s="215"/>
      <c r="L13" s="211"/>
      <c r="M13" s="211"/>
      <c r="N13" s="211"/>
      <c r="O13" s="224"/>
    </row>
    <row r="14" spans="1:15" ht="16.5" thickBot="1" x14ac:dyDescent="0.3">
      <c r="A14" s="222">
        <f>'BK # 5 - BEHI'!F6</f>
        <v>0</v>
      </c>
      <c r="B14" s="141"/>
      <c r="C14" s="141"/>
      <c r="D14" s="221">
        <f>'BK # 5 - BEHI'!Y6</f>
        <v>0</v>
      </c>
      <c r="E14" s="221">
        <f>'BK # 5 - BEHI'!A12</f>
        <v>0</v>
      </c>
      <c r="F14" s="223" t="str">
        <f>'BK # 5 - BEHI'!AU5</f>
        <v/>
      </c>
      <c r="G14" s="219" t="str">
        <f>'BK # 5 - NBS'!I52</f>
        <v xml:space="preserve"> </v>
      </c>
      <c r="H14" s="210" t="str">
        <f>IF(D14=0,"",IF(F14=0,"",IF(AND(F14="VERY LOW",G14="VERY LOW"),'Erosion Rates'!$C$4,IF(AND(F14="VERY LOW",G14="LOW"),'Erosion Rates'!$C$5,IF(AND(F14="VERY LOW",G14="MODERATE"),'Erosion Rates'!$C$6,IF(AND(F14="VERY LOW",G14="HIGH"),'Erosion Rates'!$C$7,IF(AND(F14="VERY LOW",G14="VERY HIGH"),'Erosion Rates'!$C$8,IF(AND(F14="VERY LOW",G14="EXTREME"),'Erosion Rates'!$C$9,IF(AND(F14="LOW",G14="VERY LOW"),'Erosion Rates'!$C$10,IF(AND(F14="LOW",G14="LOW"),'Erosion Rates'!$C$11,IF(AND(F14="LOW",G14="MODERATE"),'Erosion Rates'!$C$12,IF(AND(F14="LOW",G14="HIGH"),'Erosion Rates'!$C$13,IF(AND(F14="LOW",G14="VERY HIGH"),'Erosion Rates'!$C$14,IF(AND(F14="LOW",G14="EXTREME"),'Erosion Rates'!$C$15,IF(AND(F14="MODERATE",G14="VERY LOW"),'Erosion Rates'!$C$16,IF(AND(F14="MODERATE",G14="LOW"),'Erosion Rates'!$C$17,IF(AND(F14="MODERATE",G14="MODERATE"),'Erosion Rates'!$C$18,IF(AND(F14="MODERATE",G14="HIGH"),'Erosion Rates'!$C$19,IF(AND(F14="MODERATE",G14="VERY HIGH"),'Erosion Rates'!$C$20,IF(AND(F14="MODERATE",G14="EXTREME"),'Erosion Rates'!$C$21,IF(AND(F14="HIGH",G14="VERY LOW"),'Erosion Rates'!$C$22,IF(AND(F14="HIGH",G14="LOW"),'Erosion Rates'!$C$23,IF(AND(F14="HIGH",G14="MODERATE"),'Erosion Rates'!$C$24,IF(AND(F14="HIGH",G14="HIGH"),'Erosion Rates'!$C$25,IF(AND(F14="HIGH",G14="VERY HIGH"),'Erosion Rates'!$C$26,IF(AND(F14="HIGH",G14="EXTREME"),'Erosion Rates'!$C$27,IF(AND(F14="VERY HIGH",G14="low"),'Erosion Rates'!$C$28,IF(AND(F14="VERY HIGH",G14="LOW"),'Erosion Rates'!$C$29,IF(AND(F14="VERY HIGH",G14="MODERATE"),'Erosion Rates'!$C$30,IF(AND(F14="VERY HIGH",G14="HIGH"),'Erosion Rates'!$C$31,IF(AND(F14="VERY HIGH",G14="VERY HIGH"),'Erosion Rates'!$C$32,IF(AND(F14="VERY HIGH",G14="EXTREME"),'Erosion Rates'!$C$33,IF(AND(F14="EXTREME",G14="VERY LOW"),'Erosion Rates'!$C$34,IF(AND(F14="EXTREME",G14="LOW"),'Erosion Rates'!$C$35,IF(AND(F14="EXTREME",G14="MODERATE"),'Erosion Rates'!$C$36,IF(AND(F14="EXTREME",G14="HIGH"),'Erosion Rates'!$C$37,IF(AND(F14="EXTREME",G14="VERY HIGH"),'Erosion Rates'!$C$38,IF(AND(F14="EXTREME",G14="EXTREME"),'Erosion Rates'!$C$39))))))))))))))))))))))))))))))))))))))</f>
        <v/>
      </c>
      <c r="I14" s="215" t="str">
        <f t="shared" ref="I14" si="3">IF(D14=0,"",IF(H14=0,"",(H14*D14*E14)))</f>
        <v/>
      </c>
      <c r="J14" s="210" t="str">
        <f>IF(D14=0,"",((I14*Instructions!F51/2000)))</f>
        <v/>
      </c>
      <c r="K14" s="215" t="str">
        <f>IF(D14=0,"",((I14*Instructions!F51/2000/D14)))</f>
        <v/>
      </c>
      <c r="L14" s="210" t="str">
        <f>IF(J14="","",J14*(Instructions!F55/100)*Instructions!F52)</f>
        <v/>
      </c>
      <c r="M14" s="210" t="str">
        <f>IF(J14="","",J14*(Instructions!F55/100)*Instructions!F53)</f>
        <v/>
      </c>
      <c r="N14" s="210" t="str">
        <f>IF(J14="","",J14*(Instructions!F55/100)*Instructions!F54)</f>
        <v/>
      </c>
      <c r="O14" s="224"/>
    </row>
    <row r="15" spans="1:15" ht="16.5" thickBot="1" x14ac:dyDescent="0.3">
      <c r="A15" s="222"/>
      <c r="B15" s="142"/>
      <c r="C15" s="142"/>
      <c r="D15" s="221"/>
      <c r="E15" s="221"/>
      <c r="F15" s="223"/>
      <c r="G15" s="220"/>
      <c r="H15" s="211"/>
      <c r="I15" s="215"/>
      <c r="J15" s="211"/>
      <c r="K15" s="215"/>
      <c r="L15" s="211"/>
      <c r="M15" s="211"/>
      <c r="N15" s="211"/>
      <c r="O15" s="224"/>
    </row>
    <row r="16" spans="1:15" ht="16.5" thickBot="1" x14ac:dyDescent="0.3">
      <c r="A16" s="222">
        <f>'BK # 6 - BEHI'!F6</f>
        <v>0</v>
      </c>
      <c r="B16" s="141"/>
      <c r="C16" s="141"/>
      <c r="D16" s="221">
        <f>'BK # 6 - BEHI'!Y6</f>
        <v>0</v>
      </c>
      <c r="E16" s="221">
        <f>'BK # 6 - BEHI'!A12</f>
        <v>0</v>
      </c>
      <c r="F16" s="223" t="str">
        <f>'BK # 6 - BEHI'!AU5</f>
        <v/>
      </c>
      <c r="G16" s="219" t="str">
        <f>'BK # 6 - NBS'!I52</f>
        <v xml:space="preserve"> </v>
      </c>
      <c r="H16" s="210" t="str">
        <f>IF(D16=0,"",IF(F16=0,"",IF(AND(F16="VERY LOW",G16="VERY LOW"),'Erosion Rates'!$C$4,IF(AND(F16="VERY LOW",G16="LOW"),'Erosion Rates'!$C$5,IF(AND(F16="VERY LOW",G16="MODERATE"),'Erosion Rates'!$C$6,IF(AND(F16="VERY LOW",G16="HIGH"),'Erosion Rates'!$C$7,IF(AND(F16="VERY LOW",G16="VERY HIGH"),'Erosion Rates'!$C$8,IF(AND(F16="VERY LOW",G16="EXTREME"),'Erosion Rates'!$C$9,IF(AND(F16="LOW",G16="VERY LOW"),'Erosion Rates'!$C$10,IF(AND(F16="LOW",G16="LOW"),'Erosion Rates'!$C$11,IF(AND(F16="LOW",G16="MODERATE"),'Erosion Rates'!$C$12,IF(AND(F16="LOW",G16="HIGH"),'Erosion Rates'!$C$13,IF(AND(F16="LOW",G16="VERY HIGH"),'Erosion Rates'!$C$14,IF(AND(F16="LOW",G16="EXTREME"),'Erosion Rates'!$C$15,IF(AND(F16="MODERATE",G16="VERY LOW"),'Erosion Rates'!$C$16,IF(AND(F16="MODERATE",G16="LOW"),'Erosion Rates'!$C$17,IF(AND(F16="MODERATE",G16="MODERATE"),'Erosion Rates'!$C$18,IF(AND(F16="MODERATE",G16="HIGH"),'Erosion Rates'!$C$19,IF(AND(F16="MODERATE",G16="VERY HIGH"),'Erosion Rates'!$C$20,IF(AND(F16="MODERATE",G16="EXTREME"),'Erosion Rates'!$C$21,IF(AND(F16="HIGH",G16="VERY LOW"),'Erosion Rates'!$C$22,IF(AND(F16="HIGH",G16="LOW"),'Erosion Rates'!$C$23,IF(AND(F16="HIGH",G16="MODERATE"),'Erosion Rates'!$C$24,IF(AND(F16="HIGH",G16="HIGH"),'Erosion Rates'!$C$25,IF(AND(F16="HIGH",G16="VERY HIGH"),'Erosion Rates'!$C$26,IF(AND(F16="HIGH",G16="EXTREME"),'Erosion Rates'!$C$27,IF(AND(F16="VERY HIGH",G16="low"),'Erosion Rates'!$C$28,IF(AND(F16="VERY HIGH",G16="LOW"),'Erosion Rates'!$C$29,IF(AND(F16="VERY HIGH",G16="MODERATE"),'Erosion Rates'!$C$30,IF(AND(F16="VERY HIGH",G16="HIGH"),'Erosion Rates'!$C$31,IF(AND(F16="VERY HIGH",G16="VERY HIGH"),'Erosion Rates'!$C$32,IF(AND(F16="VERY HIGH",G16="EXTREME"),'Erosion Rates'!$C$33,IF(AND(F16="EXTREME",G16="VERY LOW"),'Erosion Rates'!$C$34,IF(AND(F16="EXTREME",G16="LOW"),'Erosion Rates'!$C$35,IF(AND(F16="EXTREME",G16="MODERATE"),'Erosion Rates'!$C$36,IF(AND(F16="EXTREME",G16="HIGH"),'Erosion Rates'!$C$37,IF(AND(F16="EXTREME",G16="VERY HIGH"),'Erosion Rates'!$C$38,IF(AND(F16="EXTREME",G16="EXTREME"),'Erosion Rates'!$C$39))))))))))))))))))))))))))))))))))))))</f>
        <v/>
      </c>
      <c r="I16" s="215" t="str">
        <f t="shared" ref="I16" si="4">IF(D16=0,"",IF(H16=0,"",(H16*D16*E16)))</f>
        <v/>
      </c>
      <c r="J16" s="210" t="str">
        <f>IF(D16=0,"",((I16*Instructions!F51/2000)))</f>
        <v/>
      </c>
      <c r="K16" s="215" t="str">
        <f>IF(D16=0,"",((I16*Instructions!F51/2000/D16)))</f>
        <v/>
      </c>
      <c r="L16" s="210" t="str">
        <f>IF(J16="","",J16*(Instructions!F55/100)*Instructions!F52)</f>
        <v/>
      </c>
      <c r="M16" s="210" t="str">
        <f>IF(J16="","",J16*(Instructions!F55/100)*Instructions!F53)</f>
        <v/>
      </c>
      <c r="N16" s="210" t="str">
        <f>IF(J16="","",J16*(Instructions!F55/100)*Instructions!F54)</f>
        <v/>
      </c>
      <c r="O16" s="224"/>
    </row>
    <row r="17" spans="1:15" ht="16.5" thickBot="1" x14ac:dyDescent="0.3">
      <c r="A17" s="222"/>
      <c r="B17" s="142"/>
      <c r="C17" s="142"/>
      <c r="D17" s="221"/>
      <c r="E17" s="221"/>
      <c r="F17" s="223"/>
      <c r="G17" s="220"/>
      <c r="H17" s="211"/>
      <c r="I17" s="215"/>
      <c r="J17" s="211"/>
      <c r="K17" s="215"/>
      <c r="L17" s="211"/>
      <c r="M17" s="211"/>
      <c r="N17" s="211"/>
      <c r="O17" s="224"/>
    </row>
    <row r="18" spans="1:15" ht="16.5" thickBot="1" x14ac:dyDescent="0.3">
      <c r="A18" s="222">
        <f>'BK # 7 - BEHI'!F6</f>
        <v>0</v>
      </c>
      <c r="B18" s="141"/>
      <c r="C18" s="141"/>
      <c r="D18" s="221">
        <f>'BK # 7 - BEHI'!Y6</f>
        <v>0</v>
      </c>
      <c r="E18" s="221">
        <f>'BK # 7 - BEHI'!A12</f>
        <v>0</v>
      </c>
      <c r="F18" s="223" t="str">
        <f>'BK # 7 - BEHI'!AU5</f>
        <v/>
      </c>
      <c r="G18" s="219" t="str">
        <f>'BK # 7 - NBS'!I52</f>
        <v xml:space="preserve"> </v>
      </c>
      <c r="H18" s="210" t="str">
        <f>IF(D18=0,"",IF(F18=0,"",IF(AND(F18="VERY LOW",G18="VERY LOW"),'Erosion Rates'!$C$4,IF(AND(F18="VERY LOW",G18="LOW"),'Erosion Rates'!$C$5,IF(AND(F18="VERY LOW",G18="MODERATE"),'Erosion Rates'!$C$6,IF(AND(F18="VERY LOW",G18="HIGH"),'Erosion Rates'!$C$7,IF(AND(F18="VERY LOW",G18="VERY HIGH"),'Erosion Rates'!$C$8,IF(AND(F18="VERY LOW",G18="EXTREME"),'Erosion Rates'!$C$9,IF(AND(F18="LOW",G18="VERY LOW"),'Erosion Rates'!$C$10,IF(AND(F18="LOW",G18="LOW"),'Erosion Rates'!$C$11,IF(AND(F18="LOW",G18="MODERATE"),'Erosion Rates'!$C$12,IF(AND(F18="LOW",G18="HIGH"),'Erosion Rates'!$C$13,IF(AND(F18="LOW",G18="VERY HIGH"),'Erosion Rates'!$C$14,IF(AND(F18="LOW",G18="EXTREME"),'Erosion Rates'!$C$15,IF(AND(F18="MODERATE",G18="VERY LOW"),'Erosion Rates'!$C$16,IF(AND(F18="MODERATE",G18="LOW"),'Erosion Rates'!$C$17,IF(AND(F18="MODERATE",G18="MODERATE"),'Erosion Rates'!$C$18,IF(AND(F18="MODERATE",G18="HIGH"),'Erosion Rates'!$C$19,IF(AND(F18="MODERATE",G18="VERY HIGH"),'Erosion Rates'!$C$20,IF(AND(F18="MODERATE",G18="EXTREME"),'Erosion Rates'!$C$21,IF(AND(F18="HIGH",G18="VERY LOW"),'Erosion Rates'!$C$22,IF(AND(F18="HIGH",G18="LOW"),'Erosion Rates'!$C$23,IF(AND(F18="HIGH",G18="MODERATE"),'Erosion Rates'!$C$24,IF(AND(F18="HIGH",G18="HIGH"),'Erosion Rates'!$C$25,IF(AND(F18="HIGH",G18="VERY HIGH"),'Erosion Rates'!$C$26,IF(AND(F18="HIGH",G18="EXTREME"),'Erosion Rates'!$C$27,IF(AND(F18="VERY HIGH",G18="low"),'Erosion Rates'!$C$28,IF(AND(F18="VERY HIGH",G18="LOW"),'Erosion Rates'!$C$29,IF(AND(F18="VERY HIGH",G18="MODERATE"),'Erosion Rates'!$C$30,IF(AND(F18="VERY HIGH",G18="HIGH"),'Erosion Rates'!$C$31,IF(AND(F18="VERY HIGH",G18="VERY HIGH"),'Erosion Rates'!$C$32,IF(AND(F18="VERY HIGH",G18="EXTREME"),'Erosion Rates'!$C$33,IF(AND(F18="EXTREME",G18="VERY LOW"),'Erosion Rates'!$C$34,IF(AND(F18="EXTREME",G18="LOW"),'Erosion Rates'!$C$35,IF(AND(F18="EXTREME",G18="MODERATE"),'Erosion Rates'!$C$36,IF(AND(F18="EXTREME",G18="HIGH"),'Erosion Rates'!$C$37,IF(AND(F18="EXTREME",G18="VERY HIGH"),'Erosion Rates'!$C$38,IF(AND(F18="EXTREME",G18="EXTREME"),'Erosion Rates'!$C$39))))))))))))))))))))))))))))))))))))))</f>
        <v/>
      </c>
      <c r="I18" s="215" t="str">
        <f t="shared" ref="I18" si="5">IF(D18=0,"",IF(H18=0,"",(H18*D18*E18)))</f>
        <v/>
      </c>
      <c r="J18" s="210" t="str">
        <f>IF(D18=0,"",((I18*Instructions!F51/2000)))</f>
        <v/>
      </c>
      <c r="K18" s="215" t="str">
        <f>IF(D18=0,"",((I18*Instructions!F51/2000/D18)))</f>
        <v/>
      </c>
      <c r="L18" s="210" t="str">
        <f>IF(J18="","",J18*(Instructions!F55/100)*Instructions!F52)</f>
        <v/>
      </c>
      <c r="M18" s="210" t="str">
        <f>IF(J18="","",J18*(Instructions!F55/100)*Instructions!F53)</f>
        <v/>
      </c>
      <c r="N18" s="210" t="str">
        <f>IF(J18="","",J18*(Instructions!F55/100)*Instructions!F54)</f>
        <v/>
      </c>
      <c r="O18" s="224"/>
    </row>
    <row r="19" spans="1:15" ht="16.5" thickBot="1" x14ac:dyDescent="0.3">
      <c r="A19" s="222"/>
      <c r="B19" s="142"/>
      <c r="C19" s="142"/>
      <c r="D19" s="221"/>
      <c r="E19" s="221"/>
      <c r="F19" s="223"/>
      <c r="G19" s="220"/>
      <c r="H19" s="211"/>
      <c r="I19" s="215"/>
      <c r="J19" s="211"/>
      <c r="K19" s="215"/>
      <c r="L19" s="211"/>
      <c r="M19" s="211"/>
      <c r="N19" s="211"/>
      <c r="O19" s="224"/>
    </row>
    <row r="20" spans="1:15" ht="16.5" thickBot="1" x14ac:dyDescent="0.3">
      <c r="A20" s="222">
        <f>'BK # 8 - BEHI'!F6</f>
        <v>0</v>
      </c>
      <c r="B20" s="141"/>
      <c r="C20" s="141"/>
      <c r="D20" s="221">
        <f>'BK # 8 - BEHI'!Y6</f>
        <v>0</v>
      </c>
      <c r="E20" s="221">
        <f>'BK # 8 - BEHI'!A12</f>
        <v>0</v>
      </c>
      <c r="F20" s="223" t="str">
        <f>'BK # 8 - BEHI'!AU5</f>
        <v/>
      </c>
      <c r="G20" s="219" t="str">
        <f>'BK # 8 - NBS'!I52</f>
        <v xml:space="preserve"> </v>
      </c>
      <c r="H20" s="210" t="str">
        <f>IF(D20=0,"",IF(F20=0,"",IF(AND(F20="VERY LOW",G20="VERY LOW"),'Erosion Rates'!$C$4,IF(AND(F20="VERY LOW",G20="LOW"),'Erosion Rates'!$C$5,IF(AND(F20="VERY LOW",G20="MODERATE"),'Erosion Rates'!$C$6,IF(AND(F20="VERY LOW",G20="HIGH"),'Erosion Rates'!$C$7,IF(AND(F20="VERY LOW",G20="VERY HIGH"),'Erosion Rates'!$C$8,IF(AND(F20="VERY LOW",G20="EXTREME"),'Erosion Rates'!$C$9,IF(AND(F20="LOW",G20="VERY LOW"),'Erosion Rates'!$C$10,IF(AND(F20="LOW",G20="LOW"),'Erosion Rates'!$C$11,IF(AND(F20="LOW",G20="MODERATE"),'Erosion Rates'!$C$12,IF(AND(F20="LOW",G20="HIGH"),'Erosion Rates'!$C$13,IF(AND(F20="LOW",G20="VERY HIGH"),'Erosion Rates'!$C$14,IF(AND(F20="LOW",G20="EXTREME"),'Erosion Rates'!$C$15,IF(AND(F20="MODERATE",G20="VERY LOW"),'Erosion Rates'!$C$16,IF(AND(F20="MODERATE",G20="LOW"),'Erosion Rates'!$C$17,IF(AND(F20="MODERATE",G20="MODERATE"),'Erosion Rates'!$C$18,IF(AND(F20="MODERATE",G20="HIGH"),'Erosion Rates'!$C$19,IF(AND(F20="MODERATE",G20="VERY HIGH"),'Erosion Rates'!$C$20,IF(AND(F20="MODERATE",G20="EXTREME"),'Erosion Rates'!$C$21,IF(AND(F20="HIGH",G20="VERY LOW"),'Erosion Rates'!$C$22,IF(AND(F20="HIGH",G20="LOW"),'Erosion Rates'!$C$23,IF(AND(F20="HIGH",G20="MODERATE"),'Erosion Rates'!$C$24,IF(AND(F20="HIGH",G20="HIGH"),'Erosion Rates'!$C$25,IF(AND(F20="HIGH",G20="VERY HIGH"),'Erosion Rates'!$C$26,IF(AND(F20="HIGH",G20="EXTREME"),'Erosion Rates'!$C$27,IF(AND(F20="VERY HIGH",G20="low"),'Erosion Rates'!$C$28,IF(AND(F20="VERY HIGH",G20="LOW"),'Erosion Rates'!$C$29,IF(AND(F20="VERY HIGH",G20="MODERATE"),'Erosion Rates'!$C$30,IF(AND(F20="VERY HIGH",G20="HIGH"),'Erosion Rates'!$C$31,IF(AND(F20="VERY HIGH",G20="VERY HIGH"),'Erosion Rates'!$C$32,IF(AND(F20="VERY HIGH",G20="EXTREME"),'Erosion Rates'!$C$33,IF(AND(F20="EXTREME",G20="VERY LOW"),'Erosion Rates'!$C$34,IF(AND(F20="EXTREME",G20="LOW"),'Erosion Rates'!$C$35,IF(AND(F20="EXTREME",G20="MODERATE"),'Erosion Rates'!$C$36,IF(AND(F20="EXTREME",G20="HIGH"),'Erosion Rates'!$C$37,IF(AND(F20="EXTREME",G20="VERY HIGH"),'Erosion Rates'!$C$38,IF(AND(F20="EXTREME",G20="EXTREME"),'Erosion Rates'!$C$39))))))))))))))))))))))))))))))))))))))</f>
        <v/>
      </c>
      <c r="I20" s="215" t="str">
        <f t="shared" ref="I20" si="6">IF(D20=0,"",IF(H20=0,"",(H20*D20*E20)))</f>
        <v/>
      </c>
      <c r="J20" s="210" t="str">
        <f>IF(D20=0,"",((I20*Instructions!F51/2000)))</f>
        <v/>
      </c>
      <c r="K20" s="215" t="str">
        <f>IF(D20=0,"",((I20*Instructions!F51/2000/D20)))</f>
        <v/>
      </c>
      <c r="L20" s="210" t="str">
        <f>IF(J20="","",J20*(Instructions!F55/100)*Instructions!F52)</f>
        <v/>
      </c>
      <c r="M20" s="210" t="str">
        <f>IF(J20="","",J20*(Instructions!F55/100)*Instructions!F53)</f>
        <v/>
      </c>
      <c r="N20" s="210" t="str">
        <f>IF(J20="","",J20*(Instructions!F55/100)*Instructions!F54)</f>
        <v/>
      </c>
      <c r="O20" s="224"/>
    </row>
    <row r="21" spans="1:15" ht="16.5" thickBot="1" x14ac:dyDescent="0.3">
      <c r="A21" s="222"/>
      <c r="B21" s="142"/>
      <c r="C21" s="142"/>
      <c r="D21" s="221"/>
      <c r="E21" s="221"/>
      <c r="F21" s="223"/>
      <c r="G21" s="220"/>
      <c r="H21" s="211"/>
      <c r="I21" s="215"/>
      <c r="J21" s="211"/>
      <c r="K21" s="215"/>
      <c r="L21" s="211"/>
      <c r="M21" s="211"/>
      <c r="N21" s="211"/>
      <c r="O21" s="224"/>
    </row>
    <row r="22" spans="1:15" ht="16.5" thickBot="1" x14ac:dyDescent="0.3">
      <c r="A22" s="222">
        <f>'BK # 9 - BEHI'!F6</f>
        <v>0</v>
      </c>
      <c r="B22" s="141"/>
      <c r="C22" s="141"/>
      <c r="D22" s="221">
        <f>'BK # 9 - BEHI'!Y6</f>
        <v>0</v>
      </c>
      <c r="E22" s="221">
        <f>'BK # 9 - BEHI'!A12</f>
        <v>0</v>
      </c>
      <c r="F22" s="223" t="str">
        <f>'BK # 9 - BEHI'!AU5</f>
        <v/>
      </c>
      <c r="G22" s="219" t="str">
        <f>'BK # 9 - NBS'!I52</f>
        <v xml:space="preserve"> </v>
      </c>
      <c r="H22" s="210" t="str">
        <f>IF(D22=0,"",IF(F22=0,"",IF(AND(F22="VERY LOW",G22="VERY LOW"),'Erosion Rates'!$C$4,IF(AND(F22="VERY LOW",G22="LOW"),'Erosion Rates'!$C$5,IF(AND(F22="VERY LOW",G22="MODERATE"),'Erosion Rates'!$C$6,IF(AND(F22="VERY LOW",G22="HIGH"),'Erosion Rates'!$C$7,IF(AND(F22="VERY LOW",G22="VERY HIGH"),'Erosion Rates'!$C$8,IF(AND(F22="VERY LOW",G22="EXTREME"),'Erosion Rates'!$C$9,IF(AND(F22="LOW",G22="VERY LOW"),'Erosion Rates'!$C$10,IF(AND(F22="LOW",G22="LOW"),'Erosion Rates'!$C$11,IF(AND(F22="LOW",G22="MODERATE"),'Erosion Rates'!$C$12,IF(AND(F22="LOW",G22="HIGH"),'Erosion Rates'!$C$13,IF(AND(F22="LOW",G22="VERY HIGH"),'Erosion Rates'!$C$14,IF(AND(F22="LOW",G22="EXTREME"),'Erosion Rates'!$C$15,IF(AND(F22="MODERATE",G22="VERY LOW"),'Erosion Rates'!$C$16,IF(AND(F22="MODERATE",G22="LOW"),'Erosion Rates'!$C$17,IF(AND(F22="MODERATE",G22="MODERATE"),'Erosion Rates'!$C$18,IF(AND(F22="MODERATE",G22="HIGH"),'Erosion Rates'!$C$19,IF(AND(F22="MODERATE",G22="VERY HIGH"),'Erosion Rates'!$C$20,IF(AND(F22="MODERATE",G22="EXTREME"),'Erosion Rates'!$C$21,IF(AND(F22="HIGH",G22="VERY LOW"),'Erosion Rates'!$C$22,IF(AND(F22="HIGH",G22="LOW"),'Erosion Rates'!$C$23,IF(AND(F22="HIGH",G22="MODERATE"),'Erosion Rates'!$C$24,IF(AND(F22="HIGH",G22="HIGH"),'Erosion Rates'!$C$25,IF(AND(F22="HIGH",G22="VERY HIGH"),'Erosion Rates'!$C$26,IF(AND(F22="HIGH",G22="EXTREME"),'Erosion Rates'!$C$27,IF(AND(F22="VERY HIGH",G22="low"),'Erosion Rates'!$C$28,IF(AND(F22="VERY HIGH",G22="LOW"),'Erosion Rates'!$C$29,IF(AND(F22="VERY HIGH",G22="MODERATE"),'Erosion Rates'!$C$30,IF(AND(F22="VERY HIGH",G22="HIGH"),'Erosion Rates'!$C$31,IF(AND(F22="VERY HIGH",G22="VERY HIGH"),'Erosion Rates'!$C$32,IF(AND(F22="VERY HIGH",G22="EXTREME"),'Erosion Rates'!$C$33,IF(AND(F22="EXTREME",G22="VERY LOW"),'Erosion Rates'!$C$34,IF(AND(F22="EXTREME",G22="LOW"),'Erosion Rates'!$C$35,IF(AND(F22="EXTREME",G22="MODERATE"),'Erosion Rates'!$C$36,IF(AND(F22="EXTREME",G22="HIGH"),'Erosion Rates'!$C$37,IF(AND(F22="EXTREME",G22="VERY HIGH"),'Erosion Rates'!$C$38,IF(AND(F22="EXTREME",G22="EXTREME"),'Erosion Rates'!$C$39))))))))))))))))))))))))))))))))))))))</f>
        <v/>
      </c>
      <c r="I22" s="215" t="str">
        <f t="shared" ref="I22" si="7">IF(D22=0,"",IF(H22=0,"",(H22*D22*E22)))</f>
        <v/>
      </c>
      <c r="J22" s="210" t="str">
        <f>IF(D22=0,"",((I22*Instructions!F51/2000)))</f>
        <v/>
      </c>
      <c r="K22" s="215" t="str">
        <f>IF(D22=0,"",((I22*Instructions!F51/2000/D22)))</f>
        <v/>
      </c>
      <c r="L22" s="210" t="str">
        <f>IF(J22="","",J22*(Instructions!F55/100)*Instructions!F52)</f>
        <v/>
      </c>
      <c r="M22" s="210" t="str">
        <f>IF(J22="","",J22*(Instructions!F55/100)*Instructions!F53)</f>
        <v/>
      </c>
      <c r="N22" s="210" t="str">
        <f>IF(J22="","",J22*(Instructions!F55/100)*Instructions!F54)</f>
        <v/>
      </c>
      <c r="O22" s="224"/>
    </row>
    <row r="23" spans="1:15" ht="16.5" thickBot="1" x14ac:dyDescent="0.3">
      <c r="A23" s="222"/>
      <c r="B23" s="142"/>
      <c r="C23" s="142"/>
      <c r="D23" s="221"/>
      <c r="E23" s="221"/>
      <c r="F23" s="223"/>
      <c r="G23" s="220"/>
      <c r="H23" s="211"/>
      <c r="I23" s="215"/>
      <c r="J23" s="211"/>
      <c r="K23" s="215"/>
      <c r="L23" s="211"/>
      <c r="M23" s="211"/>
      <c r="N23" s="211"/>
      <c r="O23" s="224"/>
    </row>
    <row r="24" spans="1:15" ht="16.5" thickBot="1" x14ac:dyDescent="0.3">
      <c r="A24" s="222">
        <f>'BK # 10 - BEHI'!F6</f>
        <v>0</v>
      </c>
      <c r="B24" s="141"/>
      <c r="C24" s="141"/>
      <c r="D24" s="221">
        <f>'BK # 10 - BEHI'!Y6</f>
        <v>0</v>
      </c>
      <c r="E24" s="221">
        <f>'BK # 10 - BEHI'!A12</f>
        <v>0</v>
      </c>
      <c r="F24" s="223" t="str">
        <f>'BK # 10 - BEHI'!AU5</f>
        <v/>
      </c>
      <c r="G24" s="219" t="str">
        <f>'BK # 10 - NBS'!I52</f>
        <v xml:space="preserve"> </v>
      </c>
      <c r="H24" s="210" t="str">
        <f>IF(D24=0,"",IF(F24=0,"",IF(AND(F24="VERY LOW",G24="VERY LOW"),'Erosion Rates'!$C$4,IF(AND(F24="VERY LOW",G24="LOW"),'Erosion Rates'!$C$5,IF(AND(F24="VERY LOW",G24="MODERATE"),'Erosion Rates'!$C$6,IF(AND(F24="VERY LOW",G24="HIGH"),'Erosion Rates'!$C$7,IF(AND(F24="VERY LOW",G24="VERY HIGH"),'Erosion Rates'!$C$8,IF(AND(F24="VERY LOW",G24="EXTREME"),'Erosion Rates'!$C$9,IF(AND(F24="LOW",G24="VERY LOW"),'Erosion Rates'!$C$10,IF(AND(F24="LOW",G24="LOW"),'Erosion Rates'!$C$11,IF(AND(F24="LOW",G24="MODERATE"),'Erosion Rates'!$C$12,IF(AND(F24="LOW",G24="HIGH"),'Erosion Rates'!$C$13,IF(AND(F24="LOW",G24="VERY HIGH"),'Erosion Rates'!$C$14,IF(AND(F24="LOW",G24="EXTREME"),'Erosion Rates'!$C$15,IF(AND(F24="MODERATE",G24="VERY LOW"),'Erosion Rates'!$C$16,IF(AND(F24="MODERATE",G24="LOW"),'Erosion Rates'!$C$17,IF(AND(F24="MODERATE",G24="MODERATE"),'Erosion Rates'!$C$18,IF(AND(F24="MODERATE",G24="HIGH"),'Erosion Rates'!$C$19,IF(AND(F24="MODERATE",G24="VERY HIGH"),'Erosion Rates'!$C$20,IF(AND(F24="MODERATE",G24="EXTREME"),'Erosion Rates'!$C$21,IF(AND(F24="HIGH",G24="VERY LOW"),'Erosion Rates'!$C$22,IF(AND(F24="HIGH",G24="LOW"),'Erosion Rates'!$C$23,IF(AND(F24="HIGH",G24="MODERATE"),'Erosion Rates'!$C$24,IF(AND(F24="HIGH",G24="HIGH"),'Erosion Rates'!$C$25,IF(AND(F24="HIGH",G24="VERY HIGH"),'Erosion Rates'!$C$26,IF(AND(F24="HIGH",G24="EXTREME"),'Erosion Rates'!$C$27,IF(AND(F24="VERY HIGH",G24="low"),'Erosion Rates'!$C$28,IF(AND(F24="VERY HIGH",G24="LOW"),'Erosion Rates'!$C$29,IF(AND(F24="VERY HIGH",G24="MODERATE"),'Erosion Rates'!$C$30,IF(AND(F24="VERY HIGH",G24="HIGH"),'Erosion Rates'!$C$31,IF(AND(F24="VERY HIGH",G24="VERY HIGH"),'Erosion Rates'!$C$32,IF(AND(F24="VERY HIGH",G24="EXTREME"),'Erosion Rates'!$C$33,IF(AND(F24="EXTREME",G24="VERY LOW"),'Erosion Rates'!$C$34,IF(AND(F24="EXTREME",G24="LOW"),'Erosion Rates'!$C$35,IF(AND(F24="EXTREME",G24="MODERATE"),'Erosion Rates'!$C$36,IF(AND(F24="EXTREME",G24="HIGH"),'Erosion Rates'!$C$37,IF(AND(F24="EXTREME",G24="VERY HIGH"),'Erosion Rates'!$C$38,IF(AND(F24="EXTREME",G24="EXTREME"),'Erosion Rates'!$C$39))))))))))))))))))))))))))))))))))))))</f>
        <v/>
      </c>
      <c r="I24" s="215" t="str">
        <f t="shared" ref="I24" si="8">IF(D24=0,"",IF(H24=0,"",(H24*D24*E24)))</f>
        <v/>
      </c>
      <c r="J24" s="210" t="str">
        <f>IF(D24=0,"",((I24*Instructions!F51/2000)))</f>
        <v/>
      </c>
      <c r="K24" s="215" t="str">
        <f>IF(D24=0,"",((I24*Instructions!F51/2000/D24)))</f>
        <v/>
      </c>
      <c r="L24" s="210" t="str">
        <f>IF(J24="","",J24*(Instructions!F55/100)*Instructions!F52)</f>
        <v/>
      </c>
      <c r="M24" s="210" t="str">
        <f>IF(J24="","",J24*(Instructions!F55/100)*Instructions!F53)</f>
        <v/>
      </c>
      <c r="N24" s="210" t="str">
        <f>IF(J24="","",J24*(Instructions!F55/100)*Instructions!F54)</f>
        <v/>
      </c>
      <c r="O24" s="224"/>
    </row>
    <row r="25" spans="1:15" ht="21" customHeight="1" thickBot="1" x14ac:dyDescent="0.3">
      <c r="A25" s="222"/>
      <c r="B25" s="142"/>
      <c r="C25" s="142"/>
      <c r="D25" s="221"/>
      <c r="E25" s="221"/>
      <c r="F25" s="223"/>
      <c r="G25" s="220"/>
      <c r="H25" s="211"/>
      <c r="I25" s="215"/>
      <c r="J25" s="211"/>
      <c r="K25" s="215"/>
      <c r="L25" s="211"/>
      <c r="M25" s="211"/>
      <c r="N25" s="211"/>
      <c r="O25" s="224"/>
    </row>
    <row r="26" spans="1:15" ht="16.5" thickBot="1" x14ac:dyDescent="0.3">
      <c r="A26" s="222">
        <f>'BK # 11 - BEHI'!F6</f>
        <v>0</v>
      </c>
      <c r="B26" s="141"/>
      <c r="C26" s="141"/>
      <c r="D26" s="221">
        <f>'BK # 11 - BEHI'!Y6</f>
        <v>0</v>
      </c>
      <c r="E26" s="221">
        <f>'BK # 11 - BEHI'!A12</f>
        <v>0</v>
      </c>
      <c r="F26" s="223" t="str">
        <f>'BK # 11 - BEHI'!AU5</f>
        <v/>
      </c>
      <c r="G26" s="219" t="str">
        <f>'BK # 11 - NBS'!I52</f>
        <v xml:space="preserve"> </v>
      </c>
      <c r="H26" s="210" t="str">
        <f>IF(D26=0,"",IF(F26=0,"",IF(AND(F26="VERY LOW",G26="VERY LOW"),'Erosion Rates'!$C$4,IF(AND(F26="VERY LOW",G26="LOW"),'Erosion Rates'!$C$5,IF(AND(F26="VERY LOW",G26="MODERATE"),'Erosion Rates'!$C$6,IF(AND(F26="VERY LOW",G26="HIGH"),'Erosion Rates'!$C$7,IF(AND(F26="VERY LOW",G26="VERY HIGH"),'Erosion Rates'!$C$8,IF(AND(F26="VERY LOW",G26="EXTREME"),'Erosion Rates'!$C$9,IF(AND(F26="LOW",G26="VERY LOW"),'Erosion Rates'!$C$10,IF(AND(F26="LOW",G26="LOW"),'Erosion Rates'!$C$11,IF(AND(F26="LOW",G26="MODERATE"),'Erosion Rates'!$C$12,IF(AND(F26="LOW",G26="HIGH"),'Erosion Rates'!$C$13,IF(AND(F26="LOW",G26="VERY HIGH"),'Erosion Rates'!$C$14,IF(AND(F26="LOW",G26="EXTREME"),'Erosion Rates'!$C$15,IF(AND(F26="MODERATE",G26="VERY LOW"),'Erosion Rates'!$C$16,IF(AND(F26="MODERATE",G26="LOW"),'Erosion Rates'!$C$17,IF(AND(F26="MODERATE",G26="MODERATE"),'Erosion Rates'!$C$18,IF(AND(F26="MODERATE",G26="HIGH"),'Erosion Rates'!$C$19,IF(AND(F26="MODERATE",G26="VERY HIGH"),'Erosion Rates'!$C$20,IF(AND(F26="MODERATE",G26="EXTREME"),'Erosion Rates'!$C$21,IF(AND(F26="HIGH",G26="VERY LOW"),'Erosion Rates'!$C$22,IF(AND(F26="HIGH",G26="LOW"),'Erosion Rates'!$C$23,IF(AND(F26="HIGH",G26="MODERATE"),'Erosion Rates'!$C$24,IF(AND(F26="HIGH",G26="HIGH"),'Erosion Rates'!$C$25,IF(AND(F26="HIGH",G26="VERY HIGH"),'Erosion Rates'!$C$26,IF(AND(F26="HIGH",G26="EXTREME"),'Erosion Rates'!$C$27,IF(AND(F26="VERY HIGH",G26="low"),'Erosion Rates'!$C$28,IF(AND(F26="VERY HIGH",G26="LOW"),'Erosion Rates'!$C$29,IF(AND(F26="VERY HIGH",G26="MODERATE"),'Erosion Rates'!$C$30,IF(AND(F26="VERY HIGH",G26="HIGH"),'Erosion Rates'!$C$31,IF(AND(F26="VERY HIGH",G26="VERY HIGH"),'Erosion Rates'!$C$32,IF(AND(F26="VERY HIGH",G26="EXTREME"),'Erosion Rates'!$C$33,IF(AND(F26="EXTREME",G26="VERY LOW"),'Erosion Rates'!$C$34,IF(AND(F26="EXTREME",G26="LOW"),'Erosion Rates'!$C$35,IF(AND(F26="EXTREME",G26="MODERATE"),'Erosion Rates'!$C$36,IF(AND(F26="EXTREME",G26="HIGH"),'Erosion Rates'!$C$37,IF(AND(F26="EXTREME",G26="VERY HIGH"),'Erosion Rates'!$C$38,IF(AND(F26="EXTREME",G26="EXTREME"),'Erosion Rates'!$C$39))))))))))))))))))))))))))))))))))))))</f>
        <v/>
      </c>
      <c r="I26" s="215" t="str">
        <f t="shared" ref="I26" si="9">IF(D26=0,"",IF(H26=0,"",(H26*D26*E26)))</f>
        <v/>
      </c>
      <c r="J26" s="210" t="str">
        <f>IF(D26=0,"",((I26*Instructions!F51/2000)))</f>
        <v/>
      </c>
      <c r="K26" s="215" t="str">
        <f>IF(D26=0,"",((I26*Instructions!F51/2000/D26)))</f>
        <v/>
      </c>
      <c r="L26" s="210" t="str">
        <f>IF(J26="","",J26*(Instructions!F55/100)*Instructions!F52)</f>
        <v/>
      </c>
      <c r="M26" s="210" t="str">
        <f>IF(J26="","",J26*(Instructions!F55/100)*Instructions!F53)</f>
        <v/>
      </c>
      <c r="N26" s="210" t="str">
        <f>IF(J26="","",J26*(Instructions!F55/100)*Instructions!F54)</f>
        <v/>
      </c>
      <c r="O26" s="224"/>
    </row>
    <row r="27" spans="1:15" ht="16.5" thickBot="1" x14ac:dyDescent="0.3">
      <c r="A27" s="222"/>
      <c r="B27" s="142"/>
      <c r="C27" s="142"/>
      <c r="D27" s="221"/>
      <c r="E27" s="221"/>
      <c r="F27" s="223"/>
      <c r="G27" s="220"/>
      <c r="H27" s="211"/>
      <c r="I27" s="215"/>
      <c r="J27" s="211"/>
      <c r="K27" s="215"/>
      <c r="L27" s="211"/>
      <c r="M27" s="211"/>
      <c r="N27" s="211"/>
      <c r="O27" s="224"/>
    </row>
    <row r="28" spans="1:15" ht="16.5" thickBot="1" x14ac:dyDescent="0.3">
      <c r="A28" s="222">
        <f>'BK # 12 - BEHI'!F6</f>
        <v>0</v>
      </c>
      <c r="B28" s="141"/>
      <c r="C28" s="141"/>
      <c r="D28" s="221">
        <f>'BK # 12 - BEHI'!Y6</f>
        <v>0</v>
      </c>
      <c r="E28" s="221">
        <f>'BK # 12 - BEHI'!A12</f>
        <v>0</v>
      </c>
      <c r="F28" s="223" t="str">
        <f>'BK # 12 - BEHI'!AU5</f>
        <v/>
      </c>
      <c r="G28" s="219" t="str">
        <f>'BK # 12 - NBS'!I52</f>
        <v xml:space="preserve"> </v>
      </c>
      <c r="H28" s="210" t="str">
        <f>IF(D28=0,"",IF(F28=0,"",IF(AND(F28="VERY LOW",G28="VERY LOW"),'Erosion Rates'!$C$4,IF(AND(F28="VERY LOW",G28="LOW"),'Erosion Rates'!$C$5,IF(AND(F28="VERY LOW",G28="MODERATE"),'Erosion Rates'!$C$6,IF(AND(F28="VERY LOW",G28="HIGH"),'Erosion Rates'!$C$7,IF(AND(F28="VERY LOW",G28="VERY HIGH"),'Erosion Rates'!$C$8,IF(AND(F28="VERY LOW",G28="EXTREME"),'Erosion Rates'!$C$9,IF(AND(F28="LOW",G28="VERY LOW"),'Erosion Rates'!$C$10,IF(AND(F28="LOW",G28="LOW"),'Erosion Rates'!$C$11,IF(AND(F28="LOW",G28="MODERATE"),'Erosion Rates'!$C$12,IF(AND(F28="LOW",G28="HIGH"),'Erosion Rates'!$C$13,IF(AND(F28="LOW",G28="VERY HIGH"),'Erosion Rates'!$C$14,IF(AND(F28="LOW",G28="EXTREME"),'Erosion Rates'!$C$15,IF(AND(F28="MODERATE",G28="VERY LOW"),'Erosion Rates'!$C$16,IF(AND(F28="MODERATE",G28="LOW"),'Erosion Rates'!$C$17,IF(AND(F28="MODERATE",G28="MODERATE"),'Erosion Rates'!$C$18,IF(AND(F28="MODERATE",G28="HIGH"),'Erosion Rates'!$C$19,IF(AND(F28="MODERATE",G28="VERY HIGH"),'Erosion Rates'!$C$20,IF(AND(F28="MODERATE",G28="EXTREME"),'Erosion Rates'!$C$21,IF(AND(F28="HIGH",G28="VERY LOW"),'Erosion Rates'!$C$22,IF(AND(F28="HIGH",G28="LOW"),'Erosion Rates'!$C$23,IF(AND(F28="HIGH",G28="MODERATE"),'Erosion Rates'!$C$24,IF(AND(F28="HIGH",G28="HIGH"),'Erosion Rates'!$C$25,IF(AND(F28="HIGH",G28="VERY HIGH"),'Erosion Rates'!$C$26,IF(AND(F28="HIGH",G28="EXTREME"),'Erosion Rates'!$C$27,IF(AND(F28="VERY HIGH",G28="low"),'Erosion Rates'!$C$28,IF(AND(F28="VERY HIGH",G28="LOW"),'Erosion Rates'!$C$29,IF(AND(F28="VERY HIGH",G28="MODERATE"),'Erosion Rates'!$C$30,IF(AND(F28="VERY HIGH",G28="HIGH"),'Erosion Rates'!$C$31,IF(AND(F28="VERY HIGH",G28="VERY HIGH"),'Erosion Rates'!$C$32,IF(AND(F28="VERY HIGH",G28="EXTREME"),'Erosion Rates'!$C$33,IF(AND(F28="EXTREME",G28="VERY LOW"),'Erosion Rates'!$C$34,IF(AND(F28="EXTREME",G28="LOW"),'Erosion Rates'!$C$35,IF(AND(F28="EXTREME",G28="MODERATE"),'Erosion Rates'!$C$36,IF(AND(F28="EXTREME",G28="HIGH"),'Erosion Rates'!$C$37,IF(AND(F28="EXTREME",G28="VERY HIGH"),'Erosion Rates'!$C$38,IF(AND(F28="EXTREME",G28="EXTREME"),'Erosion Rates'!$C$39))))))))))))))))))))))))))))))))))))))</f>
        <v/>
      </c>
      <c r="I28" s="215" t="str">
        <f t="shared" ref="I28" si="10">IF(D28=0,"",IF(H28=0,"",(H28*D28*E28)))</f>
        <v/>
      </c>
      <c r="J28" s="210" t="str">
        <f>IF(D28=0,"",((I28*Instructions!F51/2000)))</f>
        <v/>
      </c>
      <c r="K28" s="215" t="str">
        <f>IF(D28=0,"",((I28*Instructions!F51/2000/D28)))</f>
        <v/>
      </c>
      <c r="L28" s="210" t="str">
        <f>IF(J28="","",J28*(Instructions!F55/100)*Instructions!F52)</f>
        <v/>
      </c>
      <c r="M28" s="210" t="str">
        <f>IF(J28="","",J28*(Instructions!F55/100)*Instructions!F53)</f>
        <v/>
      </c>
      <c r="N28" s="210" t="str">
        <f>IF(J28="","",J28*(Instructions!F55/100)*Instructions!F54)</f>
        <v/>
      </c>
      <c r="O28" s="224"/>
    </row>
    <row r="29" spans="1:15" ht="16.5" thickBot="1" x14ac:dyDescent="0.3">
      <c r="A29" s="222"/>
      <c r="B29" s="142"/>
      <c r="C29" s="142"/>
      <c r="D29" s="221"/>
      <c r="E29" s="221"/>
      <c r="F29" s="223"/>
      <c r="G29" s="220"/>
      <c r="H29" s="211"/>
      <c r="I29" s="215"/>
      <c r="J29" s="211"/>
      <c r="K29" s="215"/>
      <c r="L29" s="211"/>
      <c r="M29" s="211"/>
      <c r="N29" s="211"/>
      <c r="O29" s="224"/>
    </row>
    <row r="30" spans="1:15" ht="16.5" thickBot="1" x14ac:dyDescent="0.3">
      <c r="A30" s="222">
        <f>'BK # 13 - BEHI'!F6</f>
        <v>0</v>
      </c>
      <c r="B30" s="141"/>
      <c r="C30" s="141"/>
      <c r="D30" s="221">
        <f>'BK # 13 - BEHI'!Y6</f>
        <v>0</v>
      </c>
      <c r="E30" s="221">
        <f>'BK # 13 - BEHI'!A12</f>
        <v>0</v>
      </c>
      <c r="F30" s="223" t="str">
        <f>'BK # 13 - BEHI'!AU5</f>
        <v/>
      </c>
      <c r="G30" s="219" t="str">
        <f>'BK # 13 - NBS'!I52</f>
        <v xml:space="preserve"> </v>
      </c>
      <c r="H30" s="210" t="str">
        <f>IF(D30=0,"",IF(F30=0,"",IF(AND(F30="VERY LOW",G30="VERY LOW"),'Erosion Rates'!$C$4,IF(AND(F30="VERY LOW",G30="LOW"),'Erosion Rates'!$C$5,IF(AND(F30="VERY LOW",G30="MODERATE"),'Erosion Rates'!$C$6,IF(AND(F30="VERY LOW",G30="HIGH"),'Erosion Rates'!$C$7,IF(AND(F30="VERY LOW",G30="VERY HIGH"),'Erosion Rates'!$C$8,IF(AND(F30="VERY LOW",G30="EXTREME"),'Erosion Rates'!$C$9,IF(AND(F30="LOW",G30="VERY LOW"),'Erosion Rates'!$C$10,IF(AND(F30="LOW",G30="LOW"),'Erosion Rates'!$C$11,IF(AND(F30="LOW",G30="MODERATE"),'Erosion Rates'!$C$12,IF(AND(F30="LOW",G30="HIGH"),'Erosion Rates'!$C$13,IF(AND(F30="LOW",G30="VERY HIGH"),'Erosion Rates'!$C$14,IF(AND(F30="LOW",G30="EXTREME"),'Erosion Rates'!$C$15,IF(AND(F30="MODERATE",G30="VERY LOW"),'Erosion Rates'!$C$16,IF(AND(F30="MODERATE",G30="LOW"),'Erosion Rates'!$C$17,IF(AND(F30="MODERATE",G30="MODERATE"),'Erosion Rates'!$C$18,IF(AND(F30="MODERATE",G30="HIGH"),'Erosion Rates'!$C$19,IF(AND(F30="MODERATE",G30="VERY HIGH"),'Erosion Rates'!$C$20,IF(AND(F30="MODERATE",G30="EXTREME"),'Erosion Rates'!$C$21,IF(AND(F30="HIGH",G30="VERY LOW"),'Erosion Rates'!$C$22,IF(AND(F30="HIGH",G30="LOW"),'Erosion Rates'!$C$23,IF(AND(F30="HIGH",G30="MODERATE"),'Erosion Rates'!$C$24,IF(AND(F30="HIGH",G30="HIGH"),'Erosion Rates'!$C$25,IF(AND(F30="HIGH",G30="VERY HIGH"),'Erosion Rates'!$C$26,IF(AND(F30="HIGH",G30="EXTREME"),'Erosion Rates'!$C$27,IF(AND(F30="VERY HIGH",G30="low"),'Erosion Rates'!$C$28,IF(AND(F30="VERY HIGH",G30="LOW"),'Erosion Rates'!$C$29,IF(AND(F30="VERY HIGH",G30="MODERATE"),'Erosion Rates'!$C$30,IF(AND(F30="VERY HIGH",G30="HIGH"),'Erosion Rates'!$C$31,IF(AND(F30="VERY HIGH",G30="VERY HIGH"),'Erosion Rates'!$C$32,IF(AND(F30="VERY HIGH",G30="EXTREME"),'Erosion Rates'!$C$33,IF(AND(F30="EXTREME",G30="VERY LOW"),'Erosion Rates'!$C$34,IF(AND(F30="EXTREME",G30="LOW"),'Erosion Rates'!$C$35,IF(AND(F30="EXTREME",G30="MODERATE"),'Erosion Rates'!$C$36,IF(AND(F30="EXTREME",G30="HIGH"),'Erosion Rates'!$C$37,IF(AND(F30="EXTREME",G30="VERY HIGH"),'Erosion Rates'!$C$38,IF(AND(F30="EXTREME",G30="EXTREME"),'Erosion Rates'!$C$39))))))))))))))))))))))))))))))))))))))</f>
        <v/>
      </c>
      <c r="I30" s="215" t="str">
        <f t="shared" ref="I30" si="11">IF(D30=0,"",IF(H30=0,"",(H30*D30*E30)))</f>
        <v/>
      </c>
      <c r="J30" s="210" t="str">
        <f>IF(D30=0,"",((I30*Instructions!F51/2000)))</f>
        <v/>
      </c>
      <c r="K30" s="215" t="str">
        <f>IF(D30=0,"",((I30*Instructions!F51/2000/D30)))</f>
        <v/>
      </c>
      <c r="L30" s="210" t="str">
        <f>IF(J30="","",J30*(Instructions!F55/100)*Instructions!F52)</f>
        <v/>
      </c>
      <c r="M30" s="210" t="str">
        <f>IF(J30="","",J30*(Instructions!F55/100)*Instructions!F53)</f>
        <v/>
      </c>
      <c r="N30" s="210" t="str">
        <f>IF(J30="","",J30*(Instructions!F55/100)*Instructions!F54)</f>
        <v/>
      </c>
      <c r="O30" s="224"/>
    </row>
    <row r="31" spans="1:15" ht="16.5" thickBot="1" x14ac:dyDescent="0.3">
      <c r="A31" s="222"/>
      <c r="B31" s="142"/>
      <c r="C31" s="142"/>
      <c r="D31" s="221"/>
      <c r="E31" s="221"/>
      <c r="F31" s="223"/>
      <c r="G31" s="220"/>
      <c r="H31" s="211"/>
      <c r="I31" s="215"/>
      <c r="J31" s="211"/>
      <c r="K31" s="215"/>
      <c r="L31" s="211"/>
      <c r="M31" s="211"/>
      <c r="N31" s="211"/>
      <c r="O31" s="224"/>
    </row>
    <row r="32" spans="1:15" ht="16.5" thickBot="1" x14ac:dyDescent="0.3">
      <c r="A32" s="222">
        <f>'BK # 14 - BEHI'!F6</f>
        <v>0</v>
      </c>
      <c r="B32" s="141"/>
      <c r="C32" s="141"/>
      <c r="D32" s="221">
        <f>'BK # 14 - BEHI'!Y6</f>
        <v>0</v>
      </c>
      <c r="E32" s="221">
        <f>'BK # 14 - BEHI'!A12</f>
        <v>0</v>
      </c>
      <c r="F32" s="223" t="str">
        <f>'BK # 14 - BEHI'!AU5</f>
        <v/>
      </c>
      <c r="G32" s="219" t="str">
        <f>'BK # 14 - NBS'!I52</f>
        <v xml:space="preserve"> </v>
      </c>
      <c r="H32" s="210" t="str">
        <f>IF(D32=0,"",IF(F32=0,"",IF(AND(F32="VERY LOW",G32="VERY LOW"),'Erosion Rates'!$C$4,IF(AND(F32="VERY LOW",G32="LOW"),'Erosion Rates'!$C$5,IF(AND(F32="VERY LOW",G32="MODERATE"),'Erosion Rates'!$C$6,IF(AND(F32="VERY LOW",G32="HIGH"),'Erosion Rates'!$C$7,IF(AND(F32="VERY LOW",G32="VERY HIGH"),'Erosion Rates'!$C$8,IF(AND(F32="VERY LOW",G32="EXTREME"),'Erosion Rates'!$C$9,IF(AND(F32="LOW",G32="VERY LOW"),'Erosion Rates'!$C$10,IF(AND(F32="LOW",G32="LOW"),'Erosion Rates'!$C$11,IF(AND(F32="LOW",G32="MODERATE"),'Erosion Rates'!$C$12,IF(AND(F32="LOW",G32="HIGH"),'Erosion Rates'!$C$13,IF(AND(F32="LOW",G32="VERY HIGH"),'Erosion Rates'!$C$14,IF(AND(F32="LOW",G32="EXTREME"),'Erosion Rates'!$C$15,IF(AND(F32="MODERATE",G32="VERY LOW"),'Erosion Rates'!$C$16,IF(AND(F32="MODERATE",G32="LOW"),'Erosion Rates'!$C$17,IF(AND(F32="MODERATE",G32="MODERATE"),'Erosion Rates'!$C$18,IF(AND(F32="MODERATE",G32="HIGH"),'Erosion Rates'!$C$19,IF(AND(F32="MODERATE",G32="VERY HIGH"),'Erosion Rates'!$C$20,IF(AND(F32="MODERATE",G32="EXTREME"),'Erosion Rates'!$C$21,IF(AND(F32="HIGH",G32="VERY LOW"),'Erosion Rates'!$C$22,IF(AND(F32="HIGH",G32="LOW"),'Erosion Rates'!$C$23,IF(AND(F32="HIGH",G32="MODERATE"),'Erosion Rates'!$C$24,IF(AND(F32="HIGH",G32="HIGH"),'Erosion Rates'!$C$25,IF(AND(F32="HIGH",G32="VERY HIGH"),'Erosion Rates'!$C$26,IF(AND(F32="HIGH",G32="EXTREME"),'Erosion Rates'!$C$27,IF(AND(F32="VERY HIGH",G32="low"),'Erosion Rates'!$C$28,IF(AND(F32="VERY HIGH",G32="LOW"),'Erosion Rates'!$C$29,IF(AND(F32="VERY HIGH",G32="MODERATE"),'Erosion Rates'!$C$30,IF(AND(F32="VERY HIGH",G32="HIGH"),'Erosion Rates'!$C$31,IF(AND(F32="VERY HIGH",G32="VERY HIGH"),'Erosion Rates'!$C$32,IF(AND(F32="VERY HIGH",G32="EXTREME"),'Erosion Rates'!$C$33,IF(AND(F32="EXTREME",G32="VERY LOW"),'Erosion Rates'!$C$34,IF(AND(F32="EXTREME",G32="LOW"),'Erosion Rates'!$C$35,IF(AND(F32="EXTREME",G32="MODERATE"),'Erosion Rates'!$C$36,IF(AND(F32="EXTREME",G32="HIGH"),'Erosion Rates'!$C$37,IF(AND(F32="EXTREME",G32="VERY HIGH"),'Erosion Rates'!$C$38,IF(AND(F32="EXTREME",G32="EXTREME"),'Erosion Rates'!$C$39))))))))))))))))))))))))))))))))))))))</f>
        <v/>
      </c>
      <c r="I32" s="215" t="str">
        <f t="shared" ref="I32" si="12">IF(D32=0,"",IF(H32=0,"",(H32*D32*E32)))</f>
        <v/>
      </c>
      <c r="J32" s="210" t="str">
        <f>IF(D32=0,"",((I32*Instructions!F51/2000)))</f>
        <v/>
      </c>
      <c r="K32" s="215" t="str">
        <f>IF(D32=0,"",((I32*Instructions!F51/2000/D32)))</f>
        <v/>
      </c>
      <c r="L32" s="210" t="str">
        <f>IF(J32="","",J32*(Instructions!F55/100)*Instructions!F52)</f>
        <v/>
      </c>
      <c r="M32" s="210" t="str">
        <f>IF(J32="","",J32*(Instructions!F55/100)*Instructions!F53)</f>
        <v/>
      </c>
      <c r="N32" s="210" t="str">
        <f>IF(J32="","",J32*(Instructions!F55/100)*Instructions!F54)</f>
        <v/>
      </c>
      <c r="O32" s="224"/>
    </row>
    <row r="33" spans="1:15" ht="16.5" thickBot="1" x14ac:dyDescent="0.3">
      <c r="A33" s="222"/>
      <c r="B33" s="142"/>
      <c r="C33" s="142"/>
      <c r="D33" s="221"/>
      <c r="E33" s="221"/>
      <c r="F33" s="223"/>
      <c r="G33" s="220"/>
      <c r="H33" s="211"/>
      <c r="I33" s="215"/>
      <c r="J33" s="211"/>
      <c r="K33" s="215"/>
      <c r="L33" s="211"/>
      <c r="M33" s="211"/>
      <c r="N33" s="211"/>
      <c r="O33" s="224"/>
    </row>
    <row r="34" spans="1:15" ht="16.5" thickBot="1" x14ac:dyDescent="0.3">
      <c r="A34" s="222">
        <f>'BK # 15 - BEHI'!F6</f>
        <v>0</v>
      </c>
      <c r="B34" s="141"/>
      <c r="C34" s="141"/>
      <c r="D34" s="221">
        <f>'BK # 15 - BEHI'!Y6</f>
        <v>0</v>
      </c>
      <c r="E34" s="221">
        <f>'BK # 15 - BEHI'!A12</f>
        <v>0</v>
      </c>
      <c r="F34" s="223" t="str">
        <f>'BK # 15 - BEHI'!AU5</f>
        <v/>
      </c>
      <c r="G34" s="219" t="str">
        <f>'BK # 15 - NBS'!I52</f>
        <v xml:space="preserve"> </v>
      </c>
      <c r="H34" s="210" t="str">
        <f>IF(D34=0,"",IF(F34=0,"",IF(AND(F34="VERY LOW",G34="VERY LOW"),'Erosion Rates'!$C$4,IF(AND(F34="VERY LOW",G34="LOW"),'Erosion Rates'!$C$5,IF(AND(F34="VERY LOW",G34="MODERATE"),'Erosion Rates'!$C$6,IF(AND(F34="VERY LOW",G34="HIGH"),'Erosion Rates'!$C$7,IF(AND(F34="VERY LOW",G34="VERY HIGH"),'Erosion Rates'!$C$8,IF(AND(F34="VERY LOW",G34="EXTREME"),'Erosion Rates'!$C$9,IF(AND(F34="LOW",G34="VERY LOW"),'Erosion Rates'!$C$10,IF(AND(F34="LOW",G34="LOW"),'Erosion Rates'!$C$11,IF(AND(F34="LOW",G34="MODERATE"),'Erosion Rates'!$C$12,IF(AND(F34="LOW",G34="HIGH"),'Erosion Rates'!$C$13,IF(AND(F34="LOW",G34="VERY HIGH"),'Erosion Rates'!$C$14,IF(AND(F34="LOW",G34="EXTREME"),'Erosion Rates'!$C$15,IF(AND(F34="MODERATE",G34="VERY LOW"),'Erosion Rates'!$C$16,IF(AND(F34="MODERATE",G34="LOW"),'Erosion Rates'!$C$17,IF(AND(F34="MODERATE",G34="MODERATE"),'Erosion Rates'!$C$18,IF(AND(F34="MODERATE",G34="HIGH"),'Erosion Rates'!$C$19,IF(AND(F34="MODERATE",G34="VERY HIGH"),'Erosion Rates'!$C$20,IF(AND(F34="MODERATE",G34="EXTREME"),'Erosion Rates'!$C$21,IF(AND(F34="HIGH",G34="VERY LOW"),'Erosion Rates'!$C$22,IF(AND(F34="HIGH",G34="LOW"),'Erosion Rates'!$C$23,IF(AND(F34="HIGH",G34="MODERATE"),'Erosion Rates'!$C$24,IF(AND(F34="HIGH",G34="HIGH"),'Erosion Rates'!$C$25,IF(AND(F34="HIGH",G34="VERY HIGH"),'Erosion Rates'!$C$26,IF(AND(F34="HIGH",G34="EXTREME"),'Erosion Rates'!$C$27,IF(AND(F34="VERY HIGH",G34="low"),'Erosion Rates'!$C$28,IF(AND(F34="VERY HIGH",G34="LOW"),'Erosion Rates'!$C$29,IF(AND(F34="VERY HIGH",G34="MODERATE"),'Erosion Rates'!$C$30,IF(AND(F34="VERY HIGH",G34="HIGH"),'Erosion Rates'!$C$31,IF(AND(F34="VERY HIGH",G34="VERY HIGH"),'Erosion Rates'!$C$32,IF(AND(F34="VERY HIGH",G34="EXTREME"),'Erosion Rates'!$C$33,IF(AND(F34="EXTREME",G34="VERY LOW"),'Erosion Rates'!$C$34,IF(AND(F34="EXTREME",G34="LOW"),'Erosion Rates'!$C$35,IF(AND(F34="EXTREME",G34="MODERATE"),'Erosion Rates'!$C$36,IF(AND(F34="EXTREME",G34="HIGH"),'Erosion Rates'!$C$37,IF(AND(F34="EXTREME",G34="VERY HIGH"),'Erosion Rates'!$C$38,IF(AND(F34="EXTREME",G34="EXTREME"),'Erosion Rates'!$C$39))))))))))))))))))))))))))))))))))))))</f>
        <v/>
      </c>
      <c r="I34" s="215" t="str">
        <f t="shared" ref="I34" si="13">IF(D34=0,"",IF(H34=0,"",(H34*D34*E34)))</f>
        <v/>
      </c>
      <c r="J34" s="210" t="str">
        <f>IF(D34=0,"",((I34*Instructions!F51/2000)))</f>
        <v/>
      </c>
      <c r="K34" s="215" t="str">
        <f>IF(D34=0,"",((I34*Instructions!F51/2000/D34)))</f>
        <v/>
      </c>
      <c r="L34" s="210" t="str">
        <f>IF(J34="","",J34*(Instructions!F55/100)*Instructions!F52)</f>
        <v/>
      </c>
      <c r="M34" s="210" t="str">
        <f>IF(J34="","",J34*(Instructions!F55/100)*Instructions!F53)</f>
        <v/>
      </c>
      <c r="N34" s="210" t="str">
        <f>IF(J34="","",J34*(Instructions!F55/100)*Instructions!F54)</f>
        <v/>
      </c>
      <c r="O34" s="224"/>
    </row>
    <row r="35" spans="1:15" ht="16.5" thickBot="1" x14ac:dyDescent="0.3">
      <c r="A35" s="222"/>
      <c r="B35" s="142"/>
      <c r="C35" s="142"/>
      <c r="D35" s="221"/>
      <c r="E35" s="221"/>
      <c r="F35" s="223"/>
      <c r="G35" s="220"/>
      <c r="H35" s="211"/>
      <c r="I35" s="215"/>
      <c r="J35" s="211"/>
      <c r="K35" s="215"/>
      <c r="L35" s="211"/>
      <c r="M35" s="211"/>
      <c r="N35" s="211"/>
      <c r="O35" s="224"/>
    </row>
    <row r="36" spans="1:15" ht="16.5" thickBot="1" x14ac:dyDescent="0.3">
      <c r="A36" s="222">
        <f>'BK # 16 - BEHI'!F6</f>
        <v>0</v>
      </c>
      <c r="B36" s="141"/>
      <c r="C36" s="141"/>
      <c r="D36" s="221">
        <f>'BK # 16 - BEHI'!Y6</f>
        <v>0</v>
      </c>
      <c r="E36" s="221">
        <f>'BK # 16 - BEHI'!A12</f>
        <v>0</v>
      </c>
      <c r="F36" s="223" t="str">
        <f>'BK # 16 - BEHI'!AU5</f>
        <v/>
      </c>
      <c r="G36" s="219" t="str">
        <f>'BK # 16 - NBS'!I52</f>
        <v xml:space="preserve"> </v>
      </c>
      <c r="H36" s="210" t="str">
        <f>IF(D36=0,"",IF(F36=0,"",IF(AND(F36="VERY LOW",G36="VERY LOW"),'Erosion Rates'!$C$4,IF(AND(F36="VERY LOW",G36="LOW"),'Erosion Rates'!$C$5,IF(AND(F36="VERY LOW",G36="MODERATE"),'Erosion Rates'!$C$6,IF(AND(F36="VERY LOW",G36="HIGH"),'Erosion Rates'!$C$7,IF(AND(F36="VERY LOW",G36="VERY HIGH"),'Erosion Rates'!$C$8,IF(AND(F36="VERY LOW",G36="EXTREME"),'Erosion Rates'!$C$9,IF(AND(F36="LOW",G36="VERY LOW"),'Erosion Rates'!$C$10,IF(AND(F36="LOW",G36="LOW"),'Erosion Rates'!$C$11,IF(AND(F36="LOW",G36="MODERATE"),'Erosion Rates'!$C$12,IF(AND(F36="LOW",G36="HIGH"),'Erosion Rates'!$C$13,IF(AND(F36="LOW",G36="VERY HIGH"),'Erosion Rates'!$C$14,IF(AND(F36="LOW",G36="EXTREME"),'Erosion Rates'!$C$15,IF(AND(F36="MODERATE",G36="VERY LOW"),'Erosion Rates'!$C$16,IF(AND(F36="MODERATE",G36="LOW"),'Erosion Rates'!$C$17,IF(AND(F36="MODERATE",G36="MODERATE"),'Erosion Rates'!$C$18,IF(AND(F36="MODERATE",G36="HIGH"),'Erosion Rates'!$C$19,IF(AND(F36="MODERATE",G36="VERY HIGH"),'Erosion Rates'!$C$20,IF(AND(F36="MODERATE",G36="EXTREME"),'Erosion Rates'!$C$21,IF(AND(F36="HIGH",G36="VERY LOW"),'Erosion Rates'!$C$22,IF(AND(F36="HIGH",G36="LOW"),'Erosion Rates'!$C$23,IF(AND(F36="HIGH",G36="MODERATE"),'Erosion Rates'!$C$24,IF(AND(F36="HIGH",G36="HIGH"),'Erosion Rates'!$C$25,IF(AND(F36="HIGH",G36="VERY HIGH"),'Erosion Rates'!$C$26,IF(AND(F36="HIGH",G36="EXTREME"),'Erosion Rates'!$C$27,IF(AND(F36="VERY HIGH",G36="low"),'Erosion Rates'!$C$28,IF(AND(F36="VERY HIGH",G36="LOW"),'Erosion Rates'!$C$29,IF(AND(F36="VERY HIGH",G36="MODERATE"),'Erosion Rates'!$C$30,IF(AND(F36="VERY HIGH",G36="HIGH"),'Erosion Rates'!$C$31,IF(AND(F36="VERY HIGH",G36="VERY HIGH"),'Erosion Rates'!$C$32,IF(AND(F36="VERY HIGH",G36="EXTREME"),'Erosion Rates'!$C$33,IF(AND(F36="EXTREME",G36="VERY LOW"),'Erosion Rates'!$C$34,IF(AND(F36="EXTREME",G36="LOW"),'Erosion Rates'!$C$35,IF(AND(F36="EXTREME",G36="MODERATE"),'Erosion Rates'!$C$36,IF(AND(F36="EXTREME",G36="HIGH"),'Erosion Rates'!$C$37,IF(AND(F36="EXTREME",G36="VERY HIGH"),'Erosion Rates'!$C$38,IF(AND(F36="EXTREME",G36="EXTREME"),'Erosion Rates'!$C$39))))))))))))))))))))))))))))))))))))))</f>
        <v/>
      </c>
      <c r="I36" s="215" t="str">
        <f t="shared" ref="I36" si="14">IF(D36=0,"",IF(H36=0,"",(H36*D36*E36)))</f>
        <v/>
      </c>
      <c r="J36" s="210" t="str">
        <f>IF(D36=0,"",((I36*Instructions!F51/2000)))</f>
        <v/>
      </c>
      <c r="K36" s="215" t="str">
        <f>IF(D36=0,"",((I36*Instructions!F51/2000/D36)))</f>
        <v/>
      </c>
      <c r="L36" s="210" t="str">
        <f>IF(J36="","",J36*(Instructions!F55/100)*Instructions!F52)</f>
        <v/>
      </c>
      <c r="M36" s="210" t="str">
        <f>IF(J36="","",J36*(Instructions!F55/100)*Instructions!F53)</f>
        <v/>
      </c>
      <c r="N36" s="210" t="str">
        <f>IF(J36="","",J36*(Instructions!F55/100)*Instructions!F54)</f>
        <v/>
      </c>
      <c r="O36" s="224"/>
    </row>
    <row r="37" spans="1:15" ht="16.5" thickBot="1" x14ac:dyDescent="0.3">
      <c r="A37" s="222"/>
      <c r="B37" s="142"/>
      <c r="C37" s="142"/>
      <c r="D37" s="221"/>
      <c r="E37" s="221"/>
      <c r="F37" s="223"/>
      <c r="G37" s="220"/>
      <c r="H37" s="211"/>
      <c r="I37" s="215"/>
      <c r="J37" s="211"/>
      <c r="K37" s="215"/>
      <c r="L37" s="211"/>
      <c r="M37" s="211"/>
      <c r="N37" s="211"/>
      <c r="O37" s="224"/>
    </row>
    <row r="38" spans="1:15" ht="16.5" thickBot="1" x14ac:dyDescent="0.3">
      <c r="A38" s="222">
        <f>'BK # 17 - BEHI'!F6</f>
        <v>0</v>
      </c>
      <c r="B38" s="141"/>
      <c r="C38" s="141"/>
      <c r="D38" s="221">
        <f>'BK # 17 - BEHI'!Y6</f>
        <v>0</v>
      </c>
      <c r="E38" s="221">
        <f>'BK # 17 - BEHI'!A12</f>
        <v>0</v>
      </c>
      <c r="F38" s="223" t="str">
        <f>'BK # 17 - BEHI'!AU5</f>
        <v/>
      </c>
      <c r="G38" s="219" t="str">
        <f>'BK # 17 - NBS'!I52</f>
        <v xml:space="preserve"> </v>
      </c>
      <c r="H38" s="210" t="str">
        <f>IF(D38=0,"",IF(F38=0,"",IF(AND(F38="VERY LOW",G38="VERY LOW"),'Erosion Rates'!$C$4,IF(AND(F38="VERY LOW",G38="LOW"),'Erosion Rates'!$C$5,IF(AND(F38="VERY LOW",G38="MODERATE"),'Erosion Rates'!$C$6,IF(AND(F38="VERY LOW",G38="HIGH"),'Erosion Rates'!$C$7,IF(AND(F38="VERY LOW",G38="VERY HIGH"),'Erosion Rates'!$C$8,IF(AND(F38="VERY LOW",G38="EXTREME"),'Erosion Rates'!$C$9,IF(AND(F38="LOW",G38="VERY LOW"),'Erosion Rates'!$C$10,IF(AND(F38="LOW",G38="LOW"),'Erosion Rates'!$C$11,IF(AND(F38="LOW",G38="MODERATE"),'Erosion Rates'!$C$12,IF(AND(F38="LOW",G38="HIGH"),'Erosion Rates'!$C$13,IF(AND(F38="LOW",G38="VERY HIGH"),'Erosion Rates'!$C$14,IF(AND(F38="LOW",G38="EXTREME"),'Erosion Rates'!$C$15,IF(AND(F38="MODERATE",G38="VERY LOW"),'Erosion Rates'!$C$16,IF(AND(F38="MODERATE",G38="LOW"),'Erosion Rates'!$C$17,IF(AND(F38="MODERATE",G38="MODERATE"),'Erosion Rates'!$C$18,IF(AND(F38="MODERATE",G38="HIGH"),'Erosion Rates'!$C$19,IF(AND(F38="MODERATE",G38="VERY HIGH"),'Erosion Rates'!$C$20,IF(AND(F38="MODERATE",G38="EXTREME"),'Erosion Rates'!$C$21,IF(AND(F38="HIGH",G38="VERY LOW"),'Erosion Rates'!$C$22,IF(AND(F38="HIGH",G38="LOW"),'Erosion Rates'!$C$23,IF(AND(F38="HIGH",G38="MODERATE"),'Erosion Rates'!$C$24,IF(AND(F38="HIGH",G38="HIGH"),'Erosion Rates'!$C$25,IF(AND(F38="HIGH",G38="VERY HIGH"),'Erosion Rates'!$C$26,IF(AND(F38="HIGH",G38="EXTREME"),'Erosion Rates'!$C$27,IF(AND(F38="VERY HIGH",G38="low"),'Erosion Rates'!$C$28,IF(AND(F38="VERY HIGH",G38="LOW"),'Erosion Rates'!$C$29,IF(AND(F38="VERY HIGH",G38="MODERATE"),'Erosion Rates'!$C$30,IF(AND(F38="VERY HIGH",G38="HIGH"),'Erosion Rates'!$C$31,IF(AND(F38="VERY HIGH",G38="VERY HIGH"),'Erosion Rates'!$C$32,IF(AND(F38="VERY HIGH",G38="EXTREME"),'Erosion Rates'!$C$33,IF(AND(F38="EXTREME",G38="VERY LOW"),'Erosion Rates'!$C$34,IF(AND(F38="EXTREME",G38="LOW"),'Erosion Rates'!$C$35,IF(AND(F38="EXTREME",G38="MODERATE"),'Erosion Rates'!$C$36,IF(AND(F38="EXTREME",G38="HIGH"),'Erosion Rates'!$C$37,IF(AND(F38="EXTREME",G38="VERY HIGH"),'Erosion Rates'!$C$38,IF(AND(F38="EXTREME",G38="EXTREME"),'Erosion Rates'!$C$39))))))))))))))))))))))))))))))))))))))</f>
        <v/>
      </c>
      <c r="I38" s="215" t="str">
        <f t="shared" ref="I38" si="15">IF(D38=0,"",IF(H38=0,"",(H38*D38*E38)))</f>
        <v/>
      </c>
      <c r="J38" s="210" t="str">
        <f>IF(D38=0,"",((I38*Instructions!F51/2000)))</f>
        <v/>
      </c>
      <c r="K38" s="215" t="str">
        <f>IF(D38=0,"",((I38*Instructions!F51/2000/D38)))</f>
        <v/>
      </c>
      <c r="L38" s="210" t="str">
        <f>IF(J38="","",J38*(Instructions!F55/100)*Instructions!F52)</f>
        <v/>
      </c>
      <c r="M38" s="210" t="str">
        <f>IF(J38="","",J38*(Instructions!F55/100)*Instructions!F53)</f>
        <v/>
      </c>
      <c r="N38" s="210" t="str">
        <f>IF(J38="","",J38*(Instructions!F55/100)*Instructions!F54)</f>
        <v/>
      </c>
      <c r="O38" s="224"/>
    </row>
    <row r="39" spans="1:15" ht="16.5" thickBot="1" x14ac:dyDescent="0.3">
      <c r="A39" s="222"/>
      <c r="B39" s="142"/>
      <c r="C39" s="142"/>
      <c r="D39" s="221"/>
      <c r="E39" s="221"/>
      <c r="F39" s="223"/>
      <c r="G39" s="220"/>
      <c r="H39" s="211"/>
      <c r="I39" s="215"/>
      <c r="J39" s="211"/>
      <c r="K39" s="215"/>
      <c r="L39" s="211"/>
      <c r="M39" s="211"/>
      <c r="N39" s="211"/>
      <c r="O39" s="224"/>
    </row>
    <row r="40" spans="1:15" ht="16.5" thickBot="1" x14ac:dyDescent="0.3">
      <c r="A40" s="222">
        <f>'BK # 18 - BEHI'!F6</f>
        <v>0</v>
      </c>
      <c r="B40" s="141"/>
      <c r="C40" s="141"/>
      <c r="D40" s="221">
        <f>'BK # 18 - BEHI'!Y6</f>
        <v>0</v>
      </c>
      <c r="E40" s="221">
        <f>'BK # 18 - BEHI'!A12</f>
        <v>0</v>
      </c>
      <c r="F40" s="223" t="str">
        <f>'BK # 18 - BEHI'!AU5</f>
        <v/>
      </c>
      <c r="G40" s="219" t="str">
        <f>'BK # 18 - NBS'!I52</f>
        <v xml:space="preserve"> </v>
      </c>
      <c r="H40" s="210" t="str">
        <f>IF(D40=0,"",IF(F40=0,"",IF(AND(F40="VERY LOW",G40="VERY LOW"),'Erosion Rates'!$C$4,IF(AND(F40="VERY LOW",G40="LOW"),'Erosion Rates'!$C$5,IF(AND(F40="VERY LOW",G40="MODERATE"),'Erosion Rates'!$C$6,IF(AND(F40="VERY LOW",G40="HIGH"),'Erosion Rates'!$C$7,IF(AND(F40="VERY LOW",G40="VERY HIGH"),'Erosion Rates'!$C$8,IF(AND(F40="VERY LOW",G40="EXTREME"),'Erosion Rates'!$C$9,IF(AND(F40="LOW",G40="VERY LOW"),'Erosion Rates'!$C$10,IF(AND(F40="LOW",G40="LOW"),'Erosion Rates'!$C$11,IF(AND(F40="LOW",G40="MODERATE"),'Erosion Rates'!$C$12,IF(AND(F40="LOW",G40="HIGH"),'Erosion Rates'!$C$13,IF(AND(F40="LOW",G40="VERY HIGH"),'Erosion Rates'!$C$14,IF(AND(F40="LOW",G40="EXTREME"),'Erosion Rates'!$C$15,IF(AND(F40="MODERATE",G40="VERY LOW"),'Erosion Rates'!$C$16,IF(AND(F40="MODERATE",G40="LOW"),'Erosion Rates'!$C$17,IF(AND(F40="MODERATE",G40="MODERATE"),'Erosion Rates'!$C$18,IF(AND(F40="MODERATE",G40="HIGH"),'Erosion Rates'!$C$19,IF(AND(F40="MODERATE",G40="VERY HIGH"),'Erosion Rates'!$C$20,IF(AND(F40="MODERATE",G40="EXTREME"),'Erosion Rates'!$C$21,IF(AND(F40="HIGH",G40="VERY LOW"),'Erosion Rates'!$C$22,IF(AND(F40="HIGH",G40="LOW"),'Erosion Rates'!$C$23,IF(AND(F40="HIGH",G40="MODERATE"),'Erosion Rates'!$C$24,IF(AND(F40="HIGH",G40="HIGH"),'Erosion Rates'!$C$25,IF(AND(F40="HIGH",G40="VERY HIGH"),'Erosion Rates'!$C$26,IF(AND(F40="HIGH",G40="EXTREME"),'Erosion Rates'!$C$27,IF(AND(F40="VERY HIGH",G40="low"),'Erosion Rates'!$C$28,IF(AND(F40="VERY HIGH",G40="LOW"),'Erosion Rates'!$C$29,IF(AND(F40="VERY HIGH",G40="MODERATE"),'Erosion Rates'!$C$30,IF(AND(F40="VERY HIGH",G40="HIGH"),'Erosion Rates'!$C$31,IF(AND(F40="VERY HIGH",G40="VERY HIGH"),'Erosion Rates'!$C$32,IF(AND(F40="VERY HIGH",G40="EXTREME"),'Erosion Rates'!$C$33,IF(AND(F40="EXTREME",G40="VERY LOW"),'Erosion Rates'!$C$34,IF(AND(F40="EXTREME",G40="LOW"),'Erosion Rates'!$C$35,IF(AND(F40="EXTREME",G40="MODERATE"),'Erosion Rates'!$C$36,IF(AND(F40="EXTREME",G40="HIGH"),'Erosion Rates'!$C$37,IF(AND(F40="EXTREME",G40="VERY HIGH"),'Erosion Rates'!$C$38,IF(AND(F40="EXTREME",G40="EXTREME"),'Erosion Rates'!$C$39))))))))))))))))))))))))))))))))))))))</f>
        <v/>
      </c>
      <c r="I40" s="215" t="str">
        <f t="shared" ref="I40" si="16">IF(D40=0,"",IF(H40=0,"",(H40*D40*E40)))</f>
        <v/>
      </c>
      <c r="J40" s="210" t="str">
        <f>IF(D40=0,"",((I40*Instructions!F51/2000)))</f>
        <v/>
      </c>
      <c r="K40" s="215" t="str">
        <f>IF(D40=0,"",((I40*Instructions!F51/2000/D40)))</f>
        <v/>
      </c>
      <c r="L40" s="210" t="str">
        <f>IF(J40="","",J40*(Instructions!F55/100)*Instructions!F52)</f>
        <v/>
      </c>
      <c r="M40" s="210" t="str">
        <f>IF(J40="","",J40*(Instructions!F55/100)*Instructions!F53)</f>
        <v/>
      </c>
      <c r="N40" s="210" t="str">
        <f>IF(J40="","",J40*(Instructions!F55/100)*Instructions!F54)</f>
        <v/>
      </c>
      <c r="O40" s="224"/>
    </row>
    <row r="41" spans="1:15" ht="16.5" thickBot="1" x14ac:dyDescent="0.3">
      <c r="A41" s="222"/>
      <c r="B41" s="142"/>
      <c r="C41" s="142"/>
      <c r="D41" s="221"/>
      <c r="E41" s="221"/>
      <c r="F41" s="223"/>
      <c r="G41" s="220"/>
      <c r="H41" s="211"/>
      <c r="I41" s="215"/>
      <c r="J41" s="211"/>
      <c r="K41" s="215"/>
      <c r="L41" s="211"/>
      <c r="M41" s="211"/>
      <c r="N41" s="211"/>
      <c r="O41" s="224"/>
    </row>
    <row r="42" spans="1:15" ht="16.5" thickBot="1" x14ac:dyDescent="0.3">
      <c r="A42" s="222">
        <f>'BK # 19 - BEHI'!F6</f>
        <v>0</v>
      </c>
      <c r="B42" s="141"/>
      <c r="C42" s="141"/>
      <c r="D42" s="221">
        <f>'BK # 19 - BEHI'!Y6</f>
        <v>0</v>
      </c>
      <c r="E42" s="221">
        <f>'BK # 19 - BEHI'!A12</f>
        <v>0</v>
      </c>
      <c r="F42" s="223" t="str">
        <f>'BK # 19 - BEHI'!AU5</f>
        <v/>
      </c>
      <c r="G42" s="219" t="str">
        <f>'BK # 19 - NBS'!I52</f>
        <v xml:space="preserve"> </v>
      </c>
      <c r="H42" s="210" t="str">
        <f>IF(D42=0,"",IF(F42=0,"",IF(AND(F42="VERY LOW",G42="VERY LOW"),'Erosion Rates'!$C$4,IF(AND(F42="VERY LOW",G42="LOW"),'Erosion Rates'!$C$5,IF(AND(F42="VERY LOW",G42="MODERATE"),'Erosion Rates'!$C$6,IF(AND(F42="VERY LOW",G42="HIGH"),'Erosion Rates'!$C$7,IF(AND(F42="VERY LOW",G42="VERY HIGH"),'Erosion Rates'!$C$8,IF(AND(F42="VERY LOW",G42="EXTREME"),'Erosion Rates'!$C$9,IF(AND(F42="LOW",G42="VERY LOW"),'Erosion Rates'!$C$10,IF(AND(F42="LOW",G42="LOW"),'Erosion Rates'!$C$11,IF(AND(F42="LOW",G42="MODERATE"),'Erosion Rates'!$C$12,IF(AND(F42="LOW",G42="HIGH"),'Erosion Rates'!$C$13,IF(AND(F42="LOW",G42="VERY HIGH"),'Erosion Rates'!$C$14,IF(AND(F42="LOW",G42="EXTREME"),'Erosion Rates'!$C$15,IF(AND(F42="MODERATE",G42="VERY LOW"),'Erosion Rates'!$C$16,IF(AND(F42="MODERATE",G42="LOW"),'Erosion Rates'!$C$17,IF(AND(F42="MODERATE",G42="MODERATE"),'Erosion Rates'!$C$18,IF(AND(F42="MODERATE",G42="HIGH"),'Erosion Rates'!$C$19,IF(AND(F42="MODERATE",G42="VERY HIGH"),'Erosion Rates'!$C$20,IF(AND(F42="MODERATE",G42="EXTREME"),'Erosion Rates'!$C$21,IF(AND(F42="HIGH",G42="VERY LOW"),'Erosion Rates'!$C$22,IF(AND(F42="HIGH",G42="LOW"),'Erosion Rates'!$C$23,IF(AND(F42="HIGH",G42="MODERATE"),'Erosion Rates'!$C$24,IF(AND(F42="HIGH",G42="HIGH"),'Erosion Rates'!$C$25,IF(AND(F42="HIGH",G42="VERY HIGH"),'Erosion Rates'!$C$26,IF(AND(F42="HIGH",G42="EXTREME"),'Erosion Rates'!$C$27,IF(AND(F42="VERY HIGH",G42="low"),'Erosion Rates'!$C$28,IF(AND(F42="VERY HIGH",G42="LOW"),'Erosion Rates'!$C$29,IF(AND(F42="VERY HIGH",G42="MODERATE"),'Erosion Rates'!$C$30,IF(AND(F42="VERY HIGH",G42="HIGH"),'Erosion Rates'!$C$31,IF(AND(F42="VERY HIGH",G42="VERY HIGH"),'Erosion Rates'!$C$32,IF(AND(F42="VERY HIGH",G42="EXTREME"),'Erosion Rates'!$C$33,IF(AND(F42="EXTREME",G42="VERY LOW"),'Erosion Rates'!$C$34,IF(AND(F42="EXTREME",G42="LOW"),'Erosion Rates'!$C$35,IF(AND(F42="EXTREME",G42="MODERATE"),'Erosion Rates'!$C$36,IF(AND(F42="EXTREME",G42="HIGH"),'Erosion Rates'!$C$37,IF(AND(F42="EXTREME",G42="VERY HIGH"),'Erosion Rates'!$C$38,IF(AND(F42="EXTREME",G42="EXTREME"),'Erosion Rates'!$C$39))))))))))))))))))))))))))))))))))))))</f>
        <v/>
      </c>
      <c r="I42" s="215" t="str">
        <f t="shared" ref="I42" si="17">IF(D42=0,"",IF(H42=0,"",(H42*D42*E42)))</f>
        <v/>
      </c>
      <c r="J42" s="210" t="str">
        <f>IF(D42=0,"",((I42*Instructions!F51/2000)))</f>
        <v/>
      </c>
      <c r="K42" s="215" t="str">
        <f>IF(D42=0,"",((I42*Instructions!F51/2000/D42)))</f>
        <v/>
      </c>
      <c r="L42" s="210" t="str">
        <f>IF(J42="","",J42*(Instructions!F55/100)*Instructions!F52)</f>
        <v/>
      </c>
      <c r="M42" s="210" t="str">
        <f>IF(J42="","",J42*(Instructions!F55/100)*Instructions!F53)</f>
        <v/>
      </c>
      <c r="N42" s="210" t="str">
        <f>IF(J42="","",J42*(Instructions!F55/100)*Instructions!F54)</f>
        <v/>
      </c>
      <c r="O42" s="224"/>
    </row>
    <row r="43" spans="1:15" ht="16.5" thickBot="1" x14ac:dyDescent="0.3">
      <c r="A43" s="222"/>
      <c r="B43" s="142"/>
      <c r="C43" s="142"/>
      <c r="D43" s="221"/>
      <c r="E43" s="221"/>
      <c r="F43" s="223"/>
      <c r="G43" s="220"/>
      <c r="H43" s="211"/>
      <c r="I43" s="215"/>
      <c r="J43" s="211"/>
      <c r="K43" s="215"/>
      <c r="L43" s="211"/>
      <c r="M43" s="211"/>
      <c r="N43" s="211"/>
      <c r="O43" s="224"/>
    </row>
    <row r="44" spans="1:15" ht="16.5" thickBot="1" x14ac:dyDescent="0.3">
      <c r="A44" s="222">
        <f>'BK # 20 - BEHI'!F6</f>
        <v>0</v>
      </c>
      <c r="B44" s="141"/>
      <c r="C44" s="141"/>
      <c r="D44" s="221">
        <f>'BK # 20 - BEHI'!Y6</f>
        <v>0</v>
      </c>
      <c r="E44" s="221">
        <f>'BK # 20 - BEHI'!A12</f>
        <v>0</v>
      </c>
      <c r="F44" s="223" t="str">
        <f>'BK # 20 - BEHI'!AU5</f>
        <v/>
      </c>
      <c r="G44" s="219" t="str">
        <f>'BK # 20 - NBS'!I52</f>
        <v xml:space="preserve"> </v>
      </c>
      <c r="H44" s="210" t="str">
        <f>IF(D44=0,"",IF(F44=0,"",IF(AND(F44="VERY LOW",G44="VERY LOW"),'Erosion Rates'!$C$4,IF(AND(F44="VERY LOW",G44="LOW"),'Erosion Rates'!$C$5,IF(AND(F44="VERY LOW",G44="MODERATE"),'Erosion Rates'!$C$6,IF(AND(F44="VERY LOW",G44="HIGH"),'Erosion Rates'!$C$7,IF(AND(F44="VERY LOW",G44="VERY HIGH"),'Erosion Rates'!$C$8,IF(AND(F44="VERY LOW",G44="EXTREME"),'Erosion Rates'!$C$9,IF(AND(F44="LOW",G44="VERY LOW"),'Erosion Rates'!$C$10,IF(AND(F44="LOW",G44="LOW"),'Erosion Rates'!$C$11,IF(AND(F44="LOW",G44="MODERATE"),'Erosion Rates'!$C$12,IF(AND(F44="LOW",G44="HIGH"),'Erosion Rates'!$C$13,IF(AND(F44="LOW",G44="VERY HIGH"),'Erosion Rates'!$C$14,IF(AND(F44="LOW",G44="EXTREME"),'Erosion Rates'!$C$15,IF(AND(F44="MODERATE",G44="VERY LOW"),'Erosion Rates'!$C$16,IF(AND(F44="MODERATE",G44="LOW"),'Erosion Rates'!$C$17,IF(AND(F44="MODERATE",G44="MODERATE"),'Erosion Rates'!$C$18,IF(AND(F44="MODERATE",G44="HIGH"),'Erosion Rates'!$C$19,IF(AND(F44="MODERATE",G44="VERY HIGH"),'Erosion Rates'!$C$20,IF(AND(F44="MODERATE",G44="EXTREME"),'Erosion Rates'!$C$21,IF(AND(F44="HIGH",G44="VERY LOW"),'Erosion Rates'!$C$22,IF(AND(F44="HIGH",G44="LOW"),'Erosion Rates'!$C$23,IF(AND(F44="HIGH",G44="MODERATE"),'Erosion Rates'!$C$24,IF(AND(F44="HIGH",G44="HIGH"),'Erosion Rates'!$C$25,IF(AND(F44="HIGH",G44="VERY HIGH"),'Erosion Rates'!$C$26,IF(AND(F44="HIGH",G44="EXTREME"),'Erosion Rates'!$C$27,IF(AND(F44="VERY HIGH",G44="low"),'Erosion Rates'!$C$28,IF(AND(F44="VERY HIGH",G44="LOW"),'Erosion Rates'!$C$29,IF(AND(F44="VERY HIGH",G44="MODERATE"),'Erosion Rates'!$C$30,IF(AND(F44="VERY HIGH",G44="HIGH"),'Erosion Rates'!$C$31,IF(AND(F44="VERY HIGH",G44="VERY HIGH"),'Erosion Rates'!$C$32,IF(AND(F44="VERY HIGH",G44="EXTREME"),'Erosion Rates'!$C$33,IF(AND(F44="EXTREME",G44="VERY LOW"),'Erosion Rates'!$C$34,IF(AND(F44="EXTREME",G44="LOW"),'Erosion Rates'!$C$35,IF(AND(F44="EXTREME",G44="MODERATE"),'Erosion Rates'!$C$36,IF(AND(F44="EXTREME",G44="HIGH"),'Erosion Rates'!$C$37,IF(AND(F44="EXTREME",G44="VERY HIGH"),'Erosion Rates'!$C$38,IF(AND(F44="EXTREME",G44="EXTREME"),'Erosion Rates'!$C$39))))))))))))))))))))))))))))))))))))))</f>
        <v/>
      </c>
      <c r="I44" s="215" t="str">
        <f>IF(D44=0,"",IF(H44=0,"",(H44*D44*E44)))</f>
        <v/>
      </c>
      <c r="J44" s="210" t="str">
        <f>IF(D44=0,"",((I44*Instructions!F51/2000)))</f>
        <v/>
      </c>
      <c r="K44" s="215" t="str">
        <f>IF(D44=0,"",((I44*Instructions!F51/2000/D44)))</f>
        <v/>
      </c>
      <c r="L44" s="210" t="str">
        <f>IF(J44="","",J44*(Instructions!F55/100)*Instructions!F52)</f>
        <v/>
      </c>
      <c r="M44" s="210" t="str">
        <f>IF(J44="","",J44*(Instructions!F55/100)*Instructions!F53)</f>
        <v/>
      </c>
      <c r="N44" s="210" t="str">
        <f>IF(J44="","",J44*(Instructions!F55/100)*Instructions!F54)</f>
        <v/>
      </c>
      <c r="O44" s="216"/>
    </row>
    <row r="45" spans="1:15" ht="16.5" thickBot="1" x14ac:dyDescent="0.3">
      <c r="A45" s="222"/>
      <c r="B45" s="142"/>
      <c r="C45" s="142"/>
      <c r="D45" s="221"/>
      <c r="E45" s="221"/>
      <c r="F45" s="223"/>
      <c r="G45" s="220"/>
      <c r="H45" s="211"/>
      <c r="I45" s="215"/>
      <c r="J45" s="211"/>
      <c r="K45" s="215"/>
      <c r="L45" s="211"/>
      <c r="M45" s="211"/>
      <c r="N45" s="211"/>
      <c r="O45" s="217"/>
    </row>
    <row r="46" spans="1:15" ht="16.5" thickBot="1" x14ac:dyDescent="0.3">
      <c r="A46" s="222">
        <f>'BK # 21 - BEHI'!F6</f>
        <v>0</v>
      </c>
      <c r="B46" s="141"/>
      <c r="C46" s="141"/>
      <c r="D46" s="221">
        <f>'BK # 21 - BEHI'!Y6</f>
        <v>0</v>
      </c>
      <c r="E46" s="221">
        <f>'BK # 21 - BEHI'!A12</f>
        <v>0</v>
      </c>
      <c r="F46" s="223" t="str">
        <f>'BK # 21 - BEHI'!AU5</f>
        <v/>
      </c>
      <c r="G46" s="219" t="str">
        <f>'BK # 21 - NBS'!I52</f>
        <v xml:space="preserve"> </v>
      </c>
      <c r="H46" s="210" t="str">
        <f>IF(D46=0,"",IF(F46=0,"",IF(AND(F46="VERY LOW",G46="VERY LOW"),'Erosion Rates'!$C$4,IF(AND(F46="VERY LOW",G46="LOW"),'Erosion Rates'!$C$5,IF(AND(F46="VERY LOW",G46="MODERATE"),'Erosion Rates'!$C$6,IF(AND(F46="VERY LOW",G46="HIGH"),'Erosion Rates'!$C$7,IF(AND(F46="VERY LOW",G46="VERY HIGH"),'Erosion Rates'!$C$8,IF(AND(F46="VERY LOW",G46="EXTREME"),'Erosion Rates'!$C$9,IF(AND(F46="LOW",G46="VERY LOW"),'Erosion Rates'!$C$10,IF(AND(F46="LOW",G46="LOW"),'Erosion Rates'!$C$11,IF(AND(F46="LOW",G46="MODERATE"),'Erosion Rates'!$C$12,IF(AND(F46="LOW",G46="HIGH"),'Erosion Rates'!$C$13,IF(AND(F46="LOW",G46="VERY HIGH"),'Erosion Rates'!$C$14,IF(AND(F46="LOW",G46="EXTREME"),'Erosion Rates'!$C$15,IF(AND(F46="MODERATE",G46="VERY LOW"),'Erosion Rates'!$C$16,IF(AND(F46="MODERATE",G46="LOW"),'Erosion Rates'!$C$17,IF(AND(F46="MODERATE",G46="MODERATE"),'Erosion Rates'!$C$18,IF(AND(F46="MODERATE",G46="HIGH"),'Erosion Rates'!$C$19,IF(AND(F46="MODERATE",G46="VERY HIGH"),'Erosion Rates'!$C$20,IF(AND(F46="MODERATE",G46="EXTREME"),'Erosion Rates'!$C$21,IF(AND(F46="HIGH",G46="VERY LOW"),'Erosion Rates'!$C$22,IF(AND(F46="HIGH",G46="LOW"),'Erosion Rates'!$C$23,IF(AND(F46="HIGH",G46="MODERATE"),'Erosion Rates'!$C$24,IF(AND(F46="HIGH",G46="HIGH"),'Erosion Rates'!$C$25,IF(AND(F46="HIGH",G46="VERY HIGH"),'Erosion Rates'!$C$26,IF(AND(F46="HIGH",G46="EXTREME"),'Erosion Rates'!$C$27,IF(AND(F46="VERY HIGH",G46="low"),'Erosion Rates'!$C$28,IF(AND(F46="VERY HIGH",G46="LOW"),'Erosion Rates'!$C$29,IF(AND(F46="VERY HIGH",G46="MODERATE"),'Erosion Rates'!$C$30,IF(AND(F46="VERY HIGH",G46="HIGH"),'Erosion Rates'!$C$31,IF(AND(F46="VERY HIGH",G46="VERY HIGH"),'Erosion Rates'!$C$32,IF(AND(F46="VERY HIGH",G46="EXTREME"),'Erosion Rates'!$C$33,IF(AND(F46="EXTREME",G46="VERY LOW"),'Erosion Rates'!$C$34,IF(AND(F46="EXTREME",G46="LOW"),'Erosion Rates'!$C$35,IF(AND(F46="EXTREME",G46="MODERATE"),'Erosion Rates'!$C$36,IF(AND(F46="EXTREME",G46="HIGH"),'Erosion Rates'!$C$37,IF(AND(F46="EXTREME",G46="VERY HIGH"),'Erosion Rates'!$C$38,IF(AND(F46="EXTREME",G46="EXTREME"),'Erosion Rates'!$C$39))))))))))))))))))))))))))))))))))))))</f>
        <v/>
      </c>
      <c r="I46" s="215" t="str">
        <f t="shared" ref="I46" si="18">IF(D46=0,"",IF(H46=0,"",(H46*D46*E46)))</f>
        <v/>
      </c>
      <c r="J46" s="210" t="str">
        <f>IF(D46=0,"",((I46*Instructions!F51/2000)))</f>
        <v/>
      </c>
      <c r="K46" s="215" t="str">
        <f>IF(D46=0,"",((I46*Instructions!F51/2000/D46)))</f>
        <v/>
      </c>
      <c r="L46" s="210" t="str">
        <f>IF(J46="","",J46*(Instructions!F55/100)*Instructions!F52)</f>
        <v/>
      </c>
      <c r="M46" s="210" t="str">
        <f>IF(J46="","",J46*(Instructions!F55/100)*Instructions!F53)</f>
        <v/>
      </c>
      <c r="N46" s="210" t="str">
        <f>IF(J46="","",J46*(Instructions!F55/100)*Instructions!F54)</f>
        <v/>
      </c>
      <c r="O46" s="216"/>
    </row>
    <row r="47" spans="1:15" ht="16.5" thickBot="1" x14ac:dyDescent="0.3">
      <c r="A47" s="222"/>
      <c r="B47" s="142"/>
      <c r="C47" s="142"/>
      <c r="D47" s="221"/>
      <c r="E47" s="221"/>
      <c r="F47" s="223"/>
      <c r="G47" s="220"/>
      <c r="H47" s="211"/>
      <c r="I47" s="215"/>
      <c r="J47" s="211"/>
      <c r="K47" s="215"/>
      <c r="L47" s="211"/>
      <c r="M47" s="211"/>
      <c r="N47" s="211"/>
      <c r="O47" s="217"/>
    </row>
    <row r="48" spans="1:15" ht="16.5" thickBot="1" x14ac:dyDescent="0.3">
      <c r="A48" s="222">
        <f>'BK # 22 - BEHI'!F6</f>
        <v>0</v>
      </c>
      <c r="B48" s="141"/>
      <c r="C48" s="141"/>
      <c r="D48" s="221">
        <f>'BK # 22 - BEHI'!Y6</f>
        <v>0</v>
      </c>
      <c r="E48" s="221">
        <f>'BK # 22 - BEHI'!A12</f>
        <v>0</v>
      </c>
      <c r="F48" s="223" t="str">
        <f>'BK # 22 - BEHI'!AU5</f>
        <v/>
      </c>
      <c r="G48" s="219" t="str">
        <f>'BK # 22 - NBS'!I52</f>
        <v xml:space="preserve"> </v>
      </c>
      <c r="H48" s="210" t="str">
        <f>IF(D48=0,"",IF(F48=0,"",IF(AND(F48="VERY LOW",G48="VERY LOW"),'Erosion Rates'!$C$4,IF(AND(F48="VERY LOW",G48="LOW"),'Erosion Rates'!$C$5,IF(AND(F48="VERY LOW",G48="MODERATE"),'Erosion Rates'!$C$6,IF(AND(F48="VERY LOW",G48="HIGH"),'Erosion Rates'!$C$7,IF(AND(F48="VERY LOW",G48="VERY HIGH"),'Erosion Rates'!$C$8,IF(AND(F48="VERY LOW",G48="EXTREME"),'Erosion Rates'!$C$9,IF(AND(F48="LOW",G48="VERY LOW"),'Erosion Rates'!$C$10,IF(AND(F48="LOW",G48="LOW"),'Erosion Rates'!$C$11,IF(AND(F48="LOW",G48="MODERATE"),'Erosion Rates'!$C$12,IF(AND(F48="LOW",G48="HIGH"),'Erosion Rates'!$C$13,IF(AND(F48="LOW",G48="VERY HIGH"),'Erosion Rates'!$C$14,IF(AND(F48="LOW",G48="EXTREME"),'Erosion Rates'!$C$15,IF(AND(F48="MODERATE",G48="VERY LOW"),'Erosion Rates'!$C$16,IF(AND(F48="MODERATE",G48="LOW"),'Erosion Rates'!$C$17,IF(AND(F48="MODERATE",G48="MODERATE"),'Erosion Rates'!$C$18,IF(AND(F48="MODERATE",G48="HIGH"),'Erosion Rates'!$C$19,IF(AND(F48="MODERATE",G48="VERY HIGH"),'Erosion Rates'!$C$20,IF(AND(F48="MODERATE",G48="EXTREME"),'Erosion Rates'!$C$21,IF(AND(F48="HIGH",G48="VERY LOW"),'Erosion Rates'!$C$22,IF(AND(F48="HIGH",G48="LOW"),'Erosion Rates'!$C$23,IF(AND(F48="HIGH",G48="MODERATE"),'Erosion Rates'!$C$24,IF(AND(F48="HIGH",G48="HIGH"),'Erosion Rates'!$C$25,IF(AND(F48="HIGH",G48="VERY HIGH"),'Erosion Rates'!$C$26,IF(AND(F48="HIGH",G48="EXTREME"),'Erosion Rates'!$C$27,IF(AND(F48="VERY HIGH",G48="low"),'Erosion Rates'!$C$28,IF(AND(F48="VERY HIGH",G48="LOW"),'Erosion Rates'!$C$29,IF(AND(F48="VERY HIGH",G48="MODERATE"),'Erosion Rates'!$C$30,IF(AND(F48="VERY HIGH",G48="HIGH"),'Erosion Rates'!$C$31,IF(AND(F48="VERY HIGH",G48="VERY HIGH"),'Erosion Rates'!$C$32,IF(AND(F48="VERY HIGH",G48="EXTREME"),'Erosion Rates'!$C$33,IF(AND(F48="EXTREME",G48="VERY LOW"),'Erosion Rates'!$C$34,IF(AND(F48="EXTREME",G48="LOW"),'Erosion Rates'!$C$35,IF(AND(F48="EXTREME",G48="MODERATE"),'Erosion Rates'!$C$36,IF(AND(F48="EXTREME",G48="HIGH"),'Erosion Rates'!$C$37,IF(AND(F48="EXTREME",G48="VERY HIGH"),'Erosion Rates'!$C$38,IF(AND(F48="EXTREME",G48="EXTREME"),'Erosion Rates'!$C$39))))))))))))))))))))))))))))))))))))))</f>
        <v/>
      </c>
      <c r="I48" s="215" t="str">
        <f t="shared" ref="I48" si="19">IF(D48=0,"",IF(H48=0,"",(H48*D48*E48)))</f>
        <v/>
      </c>
      <c r="J48" s="210" t="str">
        <f>IF(D48=0,"",((I48*Instructions!F51/2000)))</f>
        <v/>
      </c>
      <c r="K48" s="215" t="str">
        <f>IF(D48=0,"",((I48*Instructions!F51/2000/D48)))</f>
        <v/>
      </c>
      <c r="L48" s="210" t="str">
        <f>IF(J48="","",J48*(Instructions!F55/100)*Instructions!F52)</f>
        <v/>
      </c>
      <c r="M48" s="210" t="str">
        <f>IF(J48="","",J48*(Instructions!F55/100)*Instructions!F53)</f>
        <v/>
      </c>
      <c r="N48" s="210" t="str">
        <f>IF(J48="","",J48*(Instructions!F55/100)*Instructions!F54)</f>
        <v/>
      </c>
      <c r="O48" s="216"/>
    </row>
    <row r="49" spans="1:15" ht="16.5" thickBot="1" x14ac:dyDescent="0.3">
      <c r="A49" s="222"/>
      <c r="B49" s="142"/>
      <c r="C49" s="142"/>
      <c r="D49" s="221"/>
      <c r="E49" s="221"/>
      <c r="F49" s="223"/>
      <c r="G49" s="220"/>
      <c r="H49" s="211"/>
      <c r="I49" s="215"/>
      <c r="J49" s="211"/>
      <c r="K49" s="215"/>
      <c r="L49" s="211"/>
      <c r="M49" s="211"/>
      <c r="N49" s="211"/>
      <c r="O49" s="217"/>
    </row>
    <row r="50" spans="1:15" ht="16.5" thickBot="1" x14ac:dyDescent="0.3">
      <c r="A50" s="222">
        <f>'BK # 23 - BEHI'!F6</f>
        <v>0</v>
      </c>
      <c r="B50" s="141"/>
      <c r="C50" s="141"/>
      <c r="D50" s="221">
        <f>'BK # 23 - BEHI'!Y6</f>
        <v>0</v>
      </c>
      <c r="E50" s="221">
        <f>'BK # 23 - BEHI'!A12</f>
        <v>0</v>
      </c>
      <c r="F50" s="223" t="str">
        <f>'BK # 23 - BEHI'!AU5</f>
        <v/>
      </c>
      <c r="G50" s="219" t="str">
        <f>'BK # 23 - NBS'!I52</f>
        <v xml:space="preserve"> </v>
      </c>
      <c r="H50" s="210" t="str">
        <f>IF(D50=0,"",IF(F50=0,"",IF(AND(F50="VERY LOW",G50="VERY LOW"),'Erosion Rates'!$C$4,IF(AND(F50="VERY LOW",G50="LOW"),'Erosion Rates'!$C$5,IF(AND(F50="VERY LOW",G50="MODERATE"),'Erosion Rates'!$C$6,IF(AND(F50="VERY LOW",G50="HIGH"),'Erosion Rates'!$C$7,IF(AND(F50="VERY LOW",G50="VERY HIGH"),'Erosion Rates'!$C$8,IF(AND(F50="VERY LOW",G50="EXTREME"),'Erosion Rates'!$C$9,IF(AND(F50="LOW",G50="VERY LOW"),'Erosion Rates'!$C$10,IF(AND(F50="LOW",G50="LOW"),'Erosion Rates'!$C$11,IF(AND(F50="LOW",G50="MODERATE"),'Erosion Rates'!$C$12,IF(AND(F50="LOW",G50="HIGH"),'Erosion Rates'!$C$13,IF(AND(F50="LOW",G50="VERY HIGH"),'Erosion Rates'!$C$14,IF(AND(F50="LOW",G50="EXTREME"),'Erosion Rates'!$C$15,IF(AND(F50="MODERATE",G50="VERY LOW"),'Erosion Rates'!$C$16,IF(AND(F50="MODERATE",G50="LOW"),'Erosion Rates'!$C$17,IF(AND(F50="MODERATE",G50="MODERATE"),'Erosion Rates'!$C$18,IF(AND(F50="MODERATE",G50="HIGH"),'Erosion Rates'!$C$19,IF(AND(F50="MODERATE",G50="VERY HIGH"),'Erosion Rates'!$C$20,IF(AND(F50="MODERATE",G50="EXTREME"),'Erosion Rates'!$C$21,IF(AND(F50="HIGH",G50="VERY LOW"),'Erosion Rates'!$C$22,IF(AND(F50="HIGH",G50="LOW"),'Erosion Rates'!$C$23,IF(AND(F50="HIGH",G50="MODERATE"),'Erosion Rates'!$C$24,IF(AND(F50="HIGH",G50="HIGH"),'Erosion Rates'!$C$25,IF(AND(F50="HIGH",G50="VERY HIGH"),'Erosion Rates'!$C$26,IF(AND(F50="HIGH",G50="EXTREME"),'Erosion Rates'!$C$27,IF(AND(F50="VERY HIGH",G50="low"),'Erosion Rates'!$C$28,IF(AND(F50="VERY HIGH",G50="LOW"),'Erosion Rates'!$C$29,IF(AND(F50="VERY HIGH",G50="MODERATE"),'Erosion Rates'!$C$30,IF(AND(F50="VERY HIGH",G50="HIGH"),'Erosion Rates'!$C$31,IF(AND(F50="VERY HIGH",G50="VERY HIGH"),'Erosion Rates'!$C$32,IF(AND(F50="VERY HIGH",G50="EXTREME"),'Erosion Rates'!$C$33,IF(AND(F50="EXTREME",G50="VERY LOW"),'Erosion Rates'!$C$34,IF(AND(F50="EXTREME",G50="LOW"),'Erosion Rates'!$C$35,IF(AND(F50="EXTREME",G50="MODERATE"),'Erosion Rates'!$C$36,IF(AND(F50="EXTREME",G50="HIGH"),'Erosion Rates'!$C$37,IF(AND(F50="EXTREME",G50="VERY HIGH"),'Erosion Rates'!$C$38,IF(AND(F50="EXTREME",G50="EXTREME"),'Erosion Rates'!$C$39))))))))))))))))))))))))))))))))))))))</f>
        <v/>
      </c>
      <c r="I50" s="215" t="str">
        <f t="shared" ref="I50" si="20">IF(D50=0,"",IF(H50=0,"",(H50*D50*E50)))</f>
        <v/>
      </c>
      <c r="J50" s="210" t="str">
        <f>IF(D50=0,"",((I50*Instructions!F51/2000)))</f>
        <v/>
      </c>
      <c r="K50" s="215" t="str">
        <f>IF(D50=0,"",((I50*Instructions!F51/2000/D50)))</f>
        <v/>
      </c>
      <c r="L50" s="210" t="str">
        <f>IF(J50="","",J50*(Instructions!F55/100)*Instructions!F52)</f>
        <v/>
      </c>
      <c r="M50" s="210" t="str">
        <f>IF(J50="","",J50*(Instructions!F55/100)*Instructions!F53)</f>
        <v/>
      </c>
      <c r="N50" s="210" t="str">
        <f>IF(J50="","",J50*(Instructions!F55/100)*Instructions!F54)</f>
        <v/>
      </c>
      <c r="O50" s="216"/>
    </row>
    <row r="51" spans="1:15" ht="16.5" thickBot="1" x14ac:dyDescent="0.3">
      <c r="A51" s="222"/>
      <c r="B51" s="142"/>
      <c r="C51" s="142"/>
      <c r="D51" s="221"/>
      <c r="E51" s="221"/>
      <c r="F51" s="223"/>
      <c r="G51" s="220"/>
      <c r="H51" s="211"/>
      <c r="I51" s="215"/>
      <c r="J51" s="211"/>
      <c r="K51" s="215"/>
      <c r="L51" s="211"/>
      <c r="M51" s="211"/>
      <c r="N51" s="211"/>
      <c r="O51" s="217"/>
    </row>
    <row r="52" spans="1:15" ht="16.5" thickBot="1" x14ac:dyDescent="0.3">
      <c r="A52" s="222">
        <f>'BK # 24 - BEHI'!F6</f>
        <v>0</v>
      </c>
      <c r="B52" s="141"/>
      <c r="C52" s="141"/>
      <c r="D52" s="221">
        <f>'BK # 24 - BEHI'!Y6</f>
        <v>0</v>
      </c>
      <c r="E52" s="221">
        <f>'BK # 24 - BEHI'!A12</f>
        <v>0</v>
      </c>
      <c r="F52" s="223" t="str">
        <f>'BK # 24 - BEHI'!AU5</f>
        <v/>
      </c>
      <c r="G52" s="219" t="str">
        <f>'BK # 24 - NBS'!I52</f>
        <v xml:space="preserve"> </v>
      </c>
      <c r="H52" s="210" t="str">
        <f>IF(D52=0,"",IF(F52=0,"",IF(AND(F52="VERY LOW",G52="VERY LOW"),'Erosion Rates'!$C$4,IF(AND(F52="VERY LOW",G52="LOW"),'Erosion Rates'!$C$5,IF(AND(F52="VERY LOW",G52="MODERATE"),'Erosion Rates'!$C$6,IF(AND(F52="VERY LOW",G52="HIGH"),'Erosion Rates'!$C$7,IF(AND(F52="VERY LOW",G52="VERY HIGH"),'Erosion Rates'!$C$8,IF(AND(F52="VERY LOW",G52="EXTREME"),'Erosion Rates'!$C$9,IF(AND(F52="LOW",G52="VERY LOW"),'Erosion Rates'!$C$10,IF(AND(F52="LOW",G52="LOW"),'Erosion Rates'!$C$11,IF(AND(F52="LOW",G52="MODERATE"),'Erosion Rates'!$C$12,IF(AND(F52="LOW",G52="HIGH"),'Erosion Rates'!$C$13,IF(AND(F52="LOW",G52="VERY HIGH"),'Erosion Rates'!$C$14,IF(AND(F52="LOW",G52="EXTREME"),'Erosion Rates'!$C$15,IF(AND(F52="MODERATE",G52="VERY LOW"),'Erosion Rates'!$C$16,IF(AND(F52="MODERATE",G52="LOW"),'Erosion Rates'!$C$17,IF(AND(F52="MODERATE",G52="MODERATE"),'Erosion Rates'!$C$18,IF(AND(F52="MODERATE",G52="HIGH"),'Erosion Rates'!$C$19,IF(AND(F52="MODERATE",G52="VERY HIGH"),'Erosion Rates'!$C$20,IF(AND(F52="MODERATE",G52="EXTREME"),'Erosion Rates'!$C$21,IF(AND(F52="HIGH",G52="VERY LOW"),'Erosion Rates'!$C$22,IF(AND(F52="HIGH",G52="LOW"),'Erosion Rates'!$C$23,IF(AND(F52="HIGH",G52="MODERATE"),'Erosion Rates'!$C$24,IF(AND(F52="HIGH",G52="HIGH"),'Erosion Rates'!$C$25,IF(AND(F52="HIGH",G52="VERY HIGH"),'Erosion Rates'!$C$26,IF(AND(F52="HIGH",G52="EXTREME"),'Erosion Rates'!$C$27,IF(AND(F52="VERY HIGH",G52="low"),'Erosion Rates'!$C$28,IF(AND(F52="VERY HIGH",G52="LOW"),'Erosion Rates'!$C$29,IF(AND(F52="VERY HIGH",G52="MODERATE"),'Erosion Rates'!$C$30,IF(AND(F52="VERY HIGH",G52="HIGH"),'Erosion Rates'!$C$31,IF(AND(F52="VERY HIGH",G52="VERY HIGH"),'Erosion Rates'!$C$32,IF(AND(F52="VERY HIGH",G52="EXTREME"),'Erosion Rates'!$C$33,IF(AND(F52="EXTREME",G52="VERY LOW"),'Erosion Rates'!$C$34,IF(AND(F52="EXTREME",G52="LOW"),'Erosion Rates'!$C$35,IF(AND(F52="EXTREME",G52="MODERATE"),'Erosion Rates'!$C$36,IF(AND(F52="EXTREME",G52="HIGH"),'Erosion Rates'!$C$37,IF(AND(F52="EXTREME",G52="VERY HIGH"),'Erosion Rates'!$C$38,IF(AND(F52="EXTREME",G52="EXTREME"),'Erosion Rates'!$C$39))))))))))))))))))))))))))))))))))))))</f>
        <v/>
      </c>
      <c r="I52" s="215" t="str">
        <f t="shared" ref="I52" si="21">IF(D52=0,"",IF(H52=0,"",(H52*D52*E52)))</f>
        <v/>
      </c>
      <c r="J52" s="210" t="str">
        <f>IF(D52=0,"",((I52*Instructions!F51/2000)))</f>
        <v/>
      </c>
      <c r="K52" s="215" t="str">
        <f>IF(D52=0,"",((I52*Instructions!F51/2000/D52)))</f>
        <v/>
      </c>
      <c r="L52" s="210" t="str">
        <f>IF(J52="","",J52*(Instructions!F55/100)*Instructions!F52)</f>
        <v/>
      </c>
      <c r="M52" s="210" t="str">
        <f>IF(J52="","",J52*(Instructions!F55/100)*Instructions!F53)</f>
        <v/>
      </c>
      <c r="N52" s="210" t="str">
        <f>IF(J52="","",J52*(Instructions!F55/100)*Instructions!F54)</f>
        <v/>
      </c>
      <c r="O52" s="216"/>
    </row>
    <row r="53" spans="1:15" ht="16.5" thickBot="1" x14ac:dyDescent="0.3">
      <c r="A53" s="222"/>
      <c r="B53" s="142"/>
      <c r="C53" s="142"/>
      <c r="D53" s="221"/>
      <c r="E53" s="221"/>
      <c r="F53" s="223"/>
      <c r="G53" s="220"/>
      <c r="H53" s="211"/>
      <c r="I53" s="215"/>
      <c r="J53" s="211"/>
      <c r="K53" s="215"/>
      <c r="L53" s="211"/>
      <c r="M53" s="211"/>
      <c r="N53" s="211"/>
      <c r="O53" s="217"/>
    </row>
    <row r="54" spans="1:15" ht="16.5" thickBot="1" x14ac:dyDescent="0.3">
      <c r="A54" s="222">
        <f>'BK # 25 - BEHI'!F6</f>
        <v>0</v>
      </c>
      <c r="B54" s="141"/>
      <c r="C54" s="141"/>
      <c r="D54" s="221">
        <f>'BK # 25 - BEHI'!Y6</f>
        <v>0</v>
      </c>
      <c r="E54" s="221">
        <f>'BK # 25 - BEHI'!A12</f>
        <v>0</v>
      </c>
      <c r="F54" s="223" t="str">
        <f>'BK # 25 - BEHI'!AU5</f>
        <v/>
      </c>
      <c r="G54" s="219" t="str">
        <f>'BK # 25 - NBS'!I52</f>
        <v xml:space="preserve"> </v>
      </c>
      <c r="H54" s="210" t="str">
        <f>IF(D54=0,"",IF(F54=0,"",IF(AND(F54="VERY LOW",G54="VERY LOW"),'Erosion Rates'!$C$4,IF(AND(F54="VERY LOW",G54="LOW"),'Erosion Rates'!$C$5,IF(AND(F54="VERY LOW",G54="MODERATE"),'Erosion Rates'!$C$6,IF(AND(F54="VERY LOW",G54="HIGH"),'Erosion Rates'!$C$7,IF(AND(F54="VERY LOW",G54="VERY HIGH"),'Erosion Rates'!$C$8,IF(AND(F54="VERY LOW",G54="EXTREME"),'Erosion Rates'!$C$9,IF(AND(F54="LOW",G54="VERY LOW"),'Erosion Rates'!$C$10,IF(AND(F54="LOW",G54="LOW"),'Erosion Rates'!$C$11,IF(AND(F54="LOW",G54="MODERATE"),'Erosion Rates'!$C$12,IF(AND(F54="LOW",G54="HIGH"),'Erosion Rates'!$C$13,IF(AND(F54="LOW",G54="VERY HIGH"),'Erosion Rates'!$C$14,IF(AND(F54="LOW",G54="EXTREME"),'Erosion Rates'!$C$15,IF(AND(F54="MODERATE",G54="VERY LOW"),'Erosion Rates'!$C$16,IF(AND(F54="MODERATE",G54="LOW"),'Erosion Rates'!$C$17,IF(AND(F54="MODERATE",G54="MODERATE"),'Erosion Rates'!$C$18,IF(AND(F54="MODERATE",G54="HIGH"),'Erosion Rates'!$C$19,IF(AND(F54="MODERATE",G54="VERY HIGH"),'Erosion Rates'!$C$20,IF(AND(F54="MODERATE",G54="EXTREME"),'Erosion Rates'!$C$21,IF(AND(F54="HIGH",G54="VERY LOW"),'Erosion Rates'!$C$22,IF(AND(F54="HIGH",G54="LOW"),'Erosion Rates'!$C$23,IF(AND(F54="HIGH",G54="MODERATE"),'Erosion Rates'!$C$24,IF(AND(F54="HIGH",G54="HIGH"),'Erosion Rates'!$C$25,IF(AND(F54="HIGH",G54="VERY HIGH"),'Erosion Rates'!$C$26,IF(AND(F54="HIGH",G54="EXTREME"),'Erosion Rates'!$C$27,IF(AND(F54="VERY HIGH",G54="low"),'Erosion Rates'!$C$28,IF(AND(F54="VERY HIGH",G54="LOW"),'Erosion Rates'!$C$29,IF(AND(F54="VERY HIGH",G54="MODERATE"),'Erosion Rates'!$C$30,IF(AND(F54="VERY HIGH",G54="HIGH"),'Erosion Rates'!$C$31,IF(AND(F54="VERY HIGH",G54="VERY HIGH"),'Erosion Rates'!$C$32,IF(AND(F54="VERY HIGH",G54="EXTREME"),'Erosion Rates'!$C$33,IF(AND(F54="EXTREME",G54="VERY LOW"),'Erosion Rates'!$C$34,IF(AND(F54="EXTREME",G54="LOW"),'Erosion Rates'!$C$35,IF(AND(F54="EXTREME",G54="MODERATE"),'Erosion Rates'!$C$36,IF(AND(F54="EXTREME",G54="HIGH"),'Erosion Rates'!$C$37,IF(AND(F54="EXTREME",G54="VERY HIGH"),'Erosion Rates'!$C$38,IF(AND(F54="EXTREME",G54="EXTREME"),'Erosion Rates'!$C$39))))))))))))))))))))))))))))))))))))))</f>
        <v/>
      </c>
      <c r="I54" s="215" t="str">
        <f t="shared" ref="I54" si="22">IF(D54=0,"",IF(H54=0,"",(H54*D54*E54)))</f>
        <v/>
      </c>
      <c r="J54" s="210" t="str">
        <f>IF(D54=0,"",((I54*Instructions!F51/2000)))</f>
        <v/>
      </c>
      <c r="K54" s="215" t="str">
        <f>IF(D54=0,"",((I54*Instructions!F51/2000/D54)))</f>
        <v/>
      </c>
      <c r="L54" s="210" t="str">
        <f>IF(J54="","",J54*(Instructions!F55/100)*Instructions!F52)</f>
        <v/>
      </c>
      <c r="M54" s="210" t="str">
        <f>IF(J54="","",J54*(Instructions!F55/100)*Instructions!F53)</f>
        <v/>
      </c>
      <c r="N54" s="210" t="str">
        <f>IF(J54="","",J54*(Instructions!F55/100)*Instructions!F54)</f>
        <v/>
      </c>
      <c r="O54" s="216"/>
    </row>
    <row r="55" spans="1:15" ht="16.5" thickBot="1" x14ac:dyDescent="0.3">
      <c r="A55" s="222"/>
      <c r="B55" s="142"/>
      <c r="C55" s="142"/>
      <c r="D55" s="221"/>
      <c r="E55" s="221"/>
      <c r="F55" s="223"/>
      <c r="G55" s="220"/>
      <c r="H55" s="211"/>
      <c r="I55" s="215"/>
      <c r="J55" s="211"/>
      <c r="K55" s="215"/>
      <c r="L55" s="211"/>
      <c r="M55" s="211"/>
      <c r="N55" s="211"/>
      <c r="O55" s="217"/>
    </row>
    <row r="56" spans="1:15" ht="16.5" thickBot="1" x14ac:dyDescent="0.3">
      <c r="A56" s="222">
        <f>'BK # 26 - BEHI'!F6</f>
        <v>0</v>
      </c>
      <c r="B56" s="141"/>
      <c r="C56" s="141"/>
      <c r="D56" s="221">
        <f>'BK # 26 - BEHI'!Y6</f>
        <v>0</v>
      </c>
      <c r="E56" s="221">
        <f>'BK # 26 - BEHI'!A12</f>
        <v>0</v>
      </c>
      <c r="F56" s="223" t="str">
        <f>'BK # 26 - BEHI'!AU5</f>
        <v/>
      </c>
      <c r="G56" s="219" t="str">
        <f>'BK # 26 - NBS'!I52</f>
        <v xml:space="preserve"> </v>
      </c>
      <c r="H56" s="210" t="str">
        <f>IF(D56=0,"",IF(F56=0,"",IF(AND(F56="VERY LOW",G56="VERY LOW"),'Erosion Rates'!$C$4,IF(AND(F56="VERY LOW",G56="LOW"),'Erosion Rates'!$C$5,IF(AND(F56="VERY LOW",G56="MODERATE"),'Erosion Rates'!$C$6,IF(AND(F56="VERY LOW",G56="HIGH"),'Erosion Rates'!$C$7,IF(AND(F56="VERY LOW",G56="VERY HIGH"),'Erosion Rates'!$C$8,IF(AND(F56="VERY LOW",G56="EXTREME"),'Erosion Rates'!$C$9,IF(AND(F56="LOW",G56="VERY LOW"),'Erosion Rates'!$C$10,IF(AND(F56="LOW",G56="LOW"),'Erosion Rates'!$C$11,IF(AND(F56="LOW",G56="MODERATE"),'Erosion Rates'!$C$12,IF(AND(F56="LOW",G56="HIGH"),'Erosion Rates'!$C$13,IF(AND(F56="LOW",G56="VERY HIGH"),'Erosion Rates'!$C$14,IF(AND(F56="LOW",G56="EXTREME"),'Erosion Rates'!$C$15,IF(AND(F56="MODERATE",G56="VERY LOW"),'Erosion Rates'!$C$16,IF(AND(F56="MODERATE",G56="LOW"),'Erosion Rates'!$C$17,IF(AND(F56="MODERATE",G56="MODERATE"),'Erosion Rates'!$C$18,IF(AND(F56="MODERATE",G56="HIGH"),'Erosion Rates'!$C$19,IF(AND(F56="MODERATE",G56="VERY HIGH"),'Erosion Rates'!$C$20,IF(AND(F56="MODERATE",G56="EXTREME"),'Erosion Rates'!$C$21,IF(AND(F56="HIGH",G56="VERY LOW"),'Erosion Rates'!$C$22,IF(AND(F56="HIGH",G56="LOW"),'Erosion Rates'!$C$23,IF(AND(F56="HIGH",G56="MODERATE"),'Erosion Rates'!$C$24,IF(AND(F56="HIGH",G56="HIGH"),'Erosion Rates'!$C$25,IF(AND(F56="HIGH",G56="VERY HIGH"),'Erosion Rates'!$C$26,IF(AND(F56="HIGH",G56="EXTREME"),'Erosion Rates'!$C$27,IF(AND(F56="VERY HIGH",G56="low"),'Erosion Rates'!$C$28,IF(AND(F56="VERY HIGH",G56="LOW"),'Erosion Rates'!$C$29,IF(AND(F56="VERY HIGH",G56="MODERATE"),'Erosion Rates'!$C$30,IF(AND(F56="VERY HIGH",G56="HIGH"),'Erosion Rates'!$C$31,IF(AND(F56="VERY HIGH",G56="VERY HIGH"),'Erosion Rates'!$C$32,IF(AND(F56="VERY HIGH",G56="EXTREME"),'Erosion Rates'!$C$33,IF(AND(F56="EXTREME",G56="VERY LOW"),'Erosion Rates'!$C$34,IF(AND(F56="EXTREME",G56="LOW"),'Erosion Rates'!$C$35,IF(AND(F56="EXTREME",G56="MODERATE"),'Erosion Rates'!$C$36,IF(AND(F56="EXTREME",G56="HIGH"),'Erosion Rates'!$C$37,IF(AND(F56="EXTREME",G56="VERY HIGH"),'Erosion Rates'!$C$38,IF(AND(F56="EXTREME",G56="EXTREME"),'Erosion Rates'!$C$39))))))))))))))))))))))))))))))))))))))</f>
        <v/>
      </c>
      <c r="I56" s="215" t="str">
        <f t="shared" ref="I56" si="23">IF(D56=0,"",IF(H56=0,"",(H56*D56*E56)))</f>
        <v/>
      </c>
      <c r="J56" s="210" t="str">
        <f>IF(D56=0,"",((I56*Instructions!F51/2000)))</f>
        <v/>
      </c>
      <c r="K56" s="215" t="str">
        <f>IF(D56=0,"",((I56*Instructions!F51/2000/D56)))</f>
        <v/>
      </c>
      <c r="L56" s="210" t="str">
        <f>IF(J56="","",J56*(Instructions!F55/100)*Instructions!F52)</f>
        <v/>
      </c>
      <c r="M56" s="210" t="str">
        <f>IF(J56="","",J56*(Instructions!F55/100)*Instructions!F53)</f>
        <v/>
      </c>
      <c r="N56" s="210" t="str">
        <f>IF(J56="","",J56*(Instructions!F55/100)*Instructions!F54)</f>
        <v/>
      </c>
      <c r="O56" s="216"/>
    </row>
    <row r="57" spans="1:15" ht="16.5" thickBot="1" x14ac:dyDescent="0.3">
      <c r="A57" s="222"/>
      <c r="B57" s="142"/>
      <c r="C57" s="142"/>
      <c r="D57" s="221"/>
      <c r="E57" s="221"/>
      <c r="F57" s="223"/>
      <c r="G57" s="220"/>
      <c r="H57" s="211"/>
      <c r="I57" s="215"/>
      <c r="J57" s="211"/>
      <c r="K57" s="215"/>
      <c r="L57" s="211"/>
      <c r="M57" s="211"/>
      <c r="N57" s="211"/>
      <c r="O57" s="217"/>
    </row>
    <row r="58" spans="1:15" ht="16.5" thickBot="1" x14ac:dyDescent="0.3">
      <c r="A58" s="222">
        <f>'BK # 27 - BEHI'!F6</f>
        <v>0</v>
      </c>
      <c r="B58" s="141"/>
      <c r="C58" s="141"/>
      <c r="D58" s="221">
        <f>'BK # 27 - BEHI'!Y6</f>
        <v>0</v>
      </c>
      <c r="E58" s="221">
        <f>'BK # 27 - BEHI'!A12</f>
        <v>0</v>
      </c>
      <c r="F58" s="223" t="str">
        <f>'BK # 27 - BEHI'!AU5</f>
        <v/>
      </c>
      <c r="G58" s="219" t="str">
        <f>'BK # 27 - NBS'!I52</f>
        <v xml:space="preserve"> </v>
      </c>
      <c r="H58" s="210" t="str">
        <f>IF(D58=0,"",IF(F58=0,"",IF(AND(F58="VERY LOW",G58="VERY LOW"),'Erosion Rates'!$C$4,IF(AND(F58="VERY LOW",G58="LOW"),'Erosion Rates'!$C$5,IF(AND(F58="VERY LOW",G58="MODERATE"),'Erosion Rates'!$C$6,IF(AND(F58="VERY LOW",G58="HIGH"),'Erosion Rates'!$C$7,IF(AND(F58="VERY LOW",G58="VERY HIGH"),'Erosion Rates'!$C$8,IF(AND(F58="VERY LOW",G58="EXTREME"),'Erosion Rates'!$C$9,IF(AND(F58="LOW",G58="VERY LOW"),'Erosion Rates'!$C$10,IF(AND(F58="LOW",G58="LOW"),'Erosion Rates'!$C$11,IF(AND(F58="LOW",G58="MODERATE"),'Erosion Rates'!$C$12,IF(AND(F58="LOW",G58="HIGH"),'Erosion Rates'!$C$13,IF(AND(F58="LOW",G58="VERY HIGH"),'Erosion Rates'!$C$14,IF(AND(F58="LOW",G58="EXTREME"),'Erosion Rates'!$C$15,IF(AND(F58="MODERATE",G58="VERY LOW"),'Erosion Rates'!$C$16,IF(AND(F58="MODERATE",G58="LOW"),'Erosion Rates'!$C$17,IF(AND(F58="MODERATE",G58="MODERATE"),'Erosion Rates'!$C$18,IF(AND(F58="MODERATE",G58="HIGH"),'Erosion Rates'!$C$19,IF(AND(F58="MODERATE",G58="VERY HIGH"),'Erosion Rates'!$C$20,IF(AND(F58="MODERATE",G58="EXTREME"),'Erosion Rates'!$C$21,IF(AND(F58="HIGH",G58="VERY LOW"),'Erosion Rates'!$C$22,IF(AND(F58="HIGH",G58="LOW"),'Erosion Rates'!$C$23,IF(AND(F58="HIGH",G58="MODERATE"),'Erosion Rates'!$C$24,IF(AND(F58="HIGH",G58="HIGH"),'Erosion Rates'!$C$25,IF(AND(F58="HIGH",G58="VERY HIGH"),'Erosion Rates'!$C$26,IF(AND(F58="HIGH",G58="EXTREME"),'Erosion Rates'!$C$27,IF(AND(F58="VERY HIGH",G58="low"),'Erosion Rates'!$C$28,IF(AND(F58="VERY HIGH",G58="LOW"),'Erosion Rates'!$C$29,IF(AND(F58="VERY HIGH",G58="MODERATE"),'Erosion Rates'!$C$30,IF(AND(F58="VERY HIGH",G58="HIGH"),'Erosion Rates'!$C$31,IF(AND(F58="VERY HIGH",G58="VERY HIGH"),'Erosion Rates'!$C$32,IF(AND(F58="VERY HIGH",G58="EXTREME"),'Erosion Rates'!$C$33,IF(AND(F58="EXTREME",G58="VERY LOW"),'Erosion Rates'!$C$34,IF(AND(F58="EXTREME",G58="LOW"),'Erosion Rates'!$C$35,IF(AND(F58="EXTREME",G58="MODERATE"),'Erosion Rates'!$C$36,IF(AND(F58="EXTREME",G58="HIGH"),'Erosion Rates'!$C$37,IF(AND(F58="EXTREME",G58="VERY HIGH"),'Erosion Rates'!$C$38,IF(AND(F58="EXTREME",G58="EXTREME"),'Erosion Rates'!$C$39))))))))))))))))))))))))))))))))))))))</f>
        <v/>
      </c>
      <c r="I58" s="215" t="str">
        <f t="shared" ref="I58" si="24">IF(D58=0,"",IF(H58=0,"",(H58*D58*E58)))</f>
        <v/>
      </c>
      <c r="J58" s="210" t="str">
        <f>IF(D58=0,"",((I58*Instructions!F51/2000)))</f>
        <v/>
      </c>
      <c r="K58" s="215" t="str">
        <f>IF(D58=0,"",((I58*Instructions!F51/2000/D58)))</f>
        <v/>
      </c>
      <c r="L58" s="210" t="str">
        <f>IF(J58="","",J58*(Instructions!F55/100)*Instructions!F52)</f>
        <v/>
      </c>
      <c r="M58" s="210" t="str">
        <f>IF(J58="","",J58*(Instructions!F55/100)*Instructions!F53)</f>
        <v/>
      </c>
      <c r="N58" s="210" t="str">
        <f>IF(J58="","",J58*(Instructions!F55/100)*Instructions!F54)</f>
        <v/>
      </c>
      <c r="O58" s="216"/>
    </row>
    <row r="59" spans="1:15" ht="16.5" thickBot="1" x14ac:dyDescent="0.3">
      <c r="A59" s="222"/>
      <c r="B59" s="142"/>
      <c r="C59" s="142"/>
      <c r="D59" s="221"/>
      <c r="E59" s="221"/>
      <c r="F59" s="223"/>
      <c r="G59" s="220"/>
      <c r="H59" s="211"/>
      <c r="I59" s="215"/>
      <c r="J59" s="211"/>
      <c r="K59" s="215"/>
      <c r="L59" s="211"/>
      <c r="M59" s="211"/>
      <c r="N59" s="211"/>
      <c r="O59" s="217"/>
    </row>
    <row r="60" spans="1:15" ht="16.5" thickBot="1" x14ac:dyDescent="0.3">
      <c r="A60" s="222">
        <f>'BK # 28 - BEHI'!F6</f>
        <v>0</v>
      </c>
      <c r="B60" s="141"/>
      <c r="C60" s="141"/>
      <c r="D60" s="221">
        <f>'BK # 28 - BEHI'!Y6</f>
        <v>0</v>
      </c>
      <c r="E60" s="221">
        <f>'BK # 28 - BEHI'!A12</f>
        <v>0</v>
      </c>
      <c r="F60" s="223" t="str">
        <f>'BK # 28 - BEHI'!AU5</f>
        <v/>
      </c>
      <c r="G60" s="219" t="str">
        <f>'BK # 28 - NBS'!I52</f>
        <v xml:space="preserve"> </v>
      </c>
      <c r="H60" s="210" t="str">
        <f>IF(D60=0,"",IF(F60=0,"",IF(AND(F60="VERY LOW",G60="VERY LOW"),'Erosion Rates'!$C$4,IF(AND(F60="VERY LOW",G60="LOW"),'Erosion Rates'!$C$5,IF(AND(F60="VERY LOW",G60="MODERATE"),'Erosion Rates'!$C$6,IF(AND(F60="VERY LOW",G60="HIGH"),'Erosion Rates'!$C$7,IF(AND(F60="VERY LOW",G60="VERY HIGH"),'Erosion Rates'!$C$8,IF(AND(F60="VERY LOW",G60="EXTREME"),'Erosion Rates'!$C$9,IF(AND(F60="LOW",G60="VERY LOW"),'Erosion Rates'!$C$10,IF(AND(F60="LOW",G60="LOW"),'Erosion Rates'!$C$11,IF(AND(F60="LOW",G60="MODERATE"),'Erosion Rates'!$C$12,IF(AND(F60="LOW",G60="HIGH"),'Erosion Rates'!$C$13,IF(AND(F60="LOW",G60="VERY HIGH"),'Erosion Rates'!$C$14,IF(AND(F60="LOW",G60="EXTREME"),'Erosion Rates'!$C$15,IF(AND(F60="MODERATE",G60="VERY LOW"),'Erosion Rates'!$C$16,IF(AND(F60="MODERATE",G60="LOW"),'Erosion Rates'!$C$17,IF(AND(F60="MODERATE",G60="MODERATE"),'Erosion Rates'!$C$18,IF(AND(F60="MODERATE",G60="HIGH"),'Erosion Rates'!$C$19,IF(AND(F60="MODERATE",G60="VERY HIGH"),'Erosion Rates'!$C$20,IF(AND(F60="MODERATE",G60="EXTREME"),'Erosion Rates'!$C$21,IF(AND(F60="HIGH",G60="VERY LOW"),'Erosion Rates'!$C$22,IF(AND(F60="HIGH",G60="LOW"),'Erosion Rates'!$C$23,IF(AND(F60="HIGH",G60="MODERATE"),'Erosion Rates'!$C$24,IF(AND(F60="HIGH",G60="HIGH"),'Erosion Rates'!$C$25,IF(AND(F60="HIGH",G60="VERY HIGH"),'Erosion Rates'!$C$26,IF(AND(F60="HIGH",G60="EXTREME"),'Erosion Rates'!$C$27,IF(AND(F60="VERY HIGH",G60="low"),'Erosion Rates'!$C$28,IF(AND(F60="VERY HIGH",G60="LOW"),'Erosion Rates'!$C$29,IF(AND(F60="VERY HIGH",G60="MODERATE"),'Erosion Rates'!$C$30,IF(AND(F60="VERY HIGH",G60="HIGH"),'Erosion Rates'!$C$31,IF(AND(F60="VERY HIGH",G60="VERY HIGH"),'Erosion Rates'!$C$32,IF(AND(F60="VERY HIGH",G60="EXTREME"),'Erosion Rates'!$C$33,IF(AND(F60="EXTREME",G60="VERY LOW"),'Erosion Rates'!$C$34,IF(AND(F60="EXTREME",G60="LOW"),'Erosion Rates'!$C$35,IF(AND(F60="EXTREME",G60="MODERATE"),'Erosion Rates'!$C$36,IF(AND(F60="EXTREME",G60="HIGH"),'Erosion Rates'!$C$37,IF(AND(F60="EXTREME",G60="VERY HIGH"),'Erosion Rates'!$C$38,IF(AND(F60="EXTREME",G60="EXTREME"),'Erosion Rates'!$C$39))))))))))))))))))))))))))))))))))))))</f>
        <v/>
      </c>
      <c r="I60" s="215" t="str">
        <f t="shared" ref="I60" si="25">IF(D60=0,"",IF(H60=0,"",(H60*D60*E60)))</f>
        <v/>
      </c>
      <c r="J60" s="210" t="str">
        <f>IF(D60=0,"",((I60*Instructions!F51/2000)))</f>
        <v/>
      </c>
      <c r="K60" s="215" t="str">
        <f>IF(D60=0,"",((I60*Instructions!F51/2000/D60)))</f>
        <v/>
      </c>
      <c r="L60" s="210" t="str">
        <f>IF(J60="","",J60*(Instructions!F55/100)*Instructions!F52)</f>
        <v/>
      </c>
      <c r="M60" s="210" t="str">
        <f>IF(J60="","",J60*(Instructions!F55/100)*Instructions!F53)</f>
        <v/>
      </c>
      <c r="N60" s="210" t="str">
        <f>IF(J60="","",J60*(Instructions!F55/100)*Instructions!F54)</f>
        <v/>
      </c>
      <c r="O60" s="216"/>
    </row>
    <row r="61" spans="1:15" ht="16.5" thickBot="1" x14ac:dyDescent="0.3">
      <c r="A61" s="222"/>
      <c r="B61" s="142"/>
      <c r="C61" s="142"/>
      <c r="D61" s="221"/>
      <c r="E61" s="221"/>
      <c r="F61" s="223"/>
      <c r="G61" s="220"/>
      <c r="H61" s="211"/>
      <c r="I61" s="215"/>
      <c r="J61" s="211"/>
      <c r="K61" s="215"/>
      <c r="L61" s="211"/>
      <c r="M61" s="211"/>
      <c r="N61" s="211"/>
      <c r="O61" s="217"/>
    </row>
    <row r="62" spans="1:15" ht="16.5" thickBot="1" x14ac:dyDescent="0.3">
      <c r="A62" s="222">
        <f>'BK # 29 - BEHI'!F6</f>
        <v>0</v>
      </c>
      <c r="B62" s="141"/>
      <c r="C62" s="141"/>
      <c r="D62" s="221">
        <f>'BK # 29 - BEHI'!Y6</f>
        <v>0</v>
      </c>
      <c r="E62" s="221">
        <f>'BK # 29 - BEHI'!A12</f>
        <v>0</v>
      </c>
      <c r="F62" s="223" t="str">
        <f>'BK # 29 - BEHI'!AU5</f>
        <v/>
      </c>
      <c r="G62" s="219" t="str">
        <f>'BK # 29 - NBS'!I52</f>
        <v xml:space="preserve"> </v>
      </c>
      <c r="H62" s="210" t="str">
        <f>IF(D62=0,"",IF(F62=0,"",IF(AND(F62="VERY LOW",G62="VERY LOW"),'Erosion Rates'!$C$4,IF(AND(F62="VERY LOW",G62="LOW"),'Erosion Rates'!$C$5,IF(AND(F62="VERY LOW",G62="MODERATE"),'Erosion Rates'!$C$6,IF(AND(F62="VERY LOW",G62="HIGH"),'Erosion Rates'!$C$7,IF(AND(F62="VERY LOW",G62="VERY HIGH"),'Erosion Rates'!$C$8,IF(AND(F62="VERY LOW",G62="EXTREME"),'Erosion Rates'!$C$9,IF(AND(F62="LOW",G62="VERY LOW"),'Erosion Rates'!$C$10,IF(AND(F62="LOW",G62="LOW"),'Erosion Rates'!$C$11,IF(AND(F62="LOW",G62="MODERATE"),'Erosion Rates'!$C$12,IF(AND(F62="LOW",G62="HIGH"),'Erosion Rates'!$C$13,IF(AND(F62="LOW",G62="VERY HIGH"),'Erosion Rates'!$C$14,IF(AND(F62="LOW",G62="EXTREME"),'Erosion Rates'!$C$15,IF(AND(F62="MODERATE",G62="VERY LOW"),'Erosion Rates'!$C$16,IF(AND(F62="MODERATE",G62="LOW"),'Erosion Rates'!$C$17,IF(AND(F62="MODERATE",G62="MODERATE"),'Erosion Rates'!$C$18,IF(AND(F62="MODERATE",G62="HIGH"),'Erosion Rates'!$C$19,IF(AND(F62="MODERATE",G62="VERY HIGH"),'Erosion Rates'!$C$20,IF(AND(F62="MODERATE",G62="EXTREME"),'Erosion Rates'!$C$21,IF(AND(F62="HIGH",G62="VERY LOW"),'Erosion Rates'!$C$22,IF(AND(F62="HIGH",G62="LOW"),'Erosion Rates'!$C$23,IF(AND(F62="HIGH",G62="MODERATE"),'Erosion Rates'!$C$24,IF(AND(F62="HIGH",G62="HIGH"),'Erosion Rates'!$C$25,IF(AND(F62="HIGH",G62="VERY HIGH"),'Erosion Rates'!$C$26,IF(AND(F62="HIGH",G62="EXTREME"),'Erosion Rates'!$C$27,IF(AND(F62="VERY HIGH",G62="low"),'Erosion Rates'!$C$28,IF(AND(F62="VERY HIGH",G62="LOW"),'Erosion Rates'!$C$29,IF(AND(F62="VERY HIGH",G62="MODERATE"),'Erosion Rates'!$C$30,IF(AND(F62="VERY HIGH",G62="HIGH"),'Erosion Rates'!$C$31,IF(AND(F62="VERY HIGH",G62="VERY HIGH"),'Erosion Rates'!$C$32,IF(AND(F62="VERY HIGH",G62="EXTREME"),'Erosion Rates'!$C$33,IF(AND(F62="EXTREME",G62="VERY LOW"),'Erosion Rates'!$C$34,IF(AND(F62="EXTREME",G62="LOW"),'Erosion Rates'!$C$35,IF(AND(F62="EXTREME",G62="MODERATE"),'Erosion Rates'!$C$36,IF(AND(F62="EXTREME",G62="HIGH"),'Erosion Rates'!$C$37,IF(AND(F62="EXTREME",G62="VERY HIGH"),'Erosion Rates'!$C$38,IF(AND(F62="EXTREME",G62="EXTREME"),'Erosion Rates'!$C$39))))))))))))))))))))))))))))))))))))))</f>
        <v/>
      </c>
      <c r="I62" s="215" t="str">
        <f t="shared" ref="I62" si="26">IF(D62=0,"",IF(H62=0,"",(H62*D62*E62)))</f>
        <v/>
      </c>
      <c r="J62" s="210" t="str">
        <f>IF(D62=0,"",((I62*Instructions!F51/2000)))</f>
        <v/>
      </c>
      <c r="K62" s="215" t="str">
        <f>IF(D62=0,"",((I62*Instructions!F51/2000/D62)))</f>
        <v/>
      </c>
      <c r="L62" s="210" t="str">
        <f>IF(J62="","",J62*(Instructions!F55/100)*Instructions!F52)</f>
        <v/>
      </c>
      <c r="M62" s="210" t="str">
        <f>IF(J62="","",J62*(Instructions!F55/100)*Instructions!F53)</f>
        <v/>
      </c>
      <c r="N62" s="210" t="str">
        <f>IF(J62="","",J62*(Instructions!F55/100)*Instructions!F54)</f>
        <v/>
      </c>
      <c r="O62" s="216"/>
    </row>
    <row r="63" spans="1:15" ht="16.5" thickBot="1" x14ac:dyDescent="0.3">
      <c r="A63" s="222"/>
      <c r="B63" s="142"/>
      <c r="C63" s="142"/>
      <c r="D63" s="221"/>
      <c r="E63" s="221"/>
      <c r="F63" s="223"/>
      <c r="G63" s="220"/>
      <c r="H63" s="211"/>
      <c r="I63" s="215"/>
      <c r="J63" s="211"/>
      <c r="K63" s="215"/>
      <c r="L63" s="211"/>
      <c r="M63" s="211"/>
      <c r="N63" s="211"/>
      <c r="O63" s="217"/>
    </row>
    <row r="64" spans="1:15" ht="16.5" thickBot="1" x14ac:dyDescent="0.3">
      <c r="A64" s="222">
        <f>'BK # 30 - BEHI'!F6</f>
        <v>0</v>
      </c>
      <c r="B64" s="141"/>
      <c r="C64" s="141"/>
      <c r="D64" s="221">
        <f>'BK # 30 - BEHI'!Y6</f>
        <v>0</v>
      </c>
      <c r="E64" s="221">
        <f>'BK # 30 - BEHI'!A12</f>
        <v>0</v>
      </c>
      <c r="F64" s="223" t="str">
        <f>'BK # 30 - BEHI'!AU5</f>
        <v/>
      </c>
      <c r="G64" s="219" t="str">
        <f>'BK # 30 - NBS'!I52</f>
        <v xml:space="preserve"> </v>
      </c>
      <c r="H64" s="210" t="str">
        <f>IF(D64=0,"",IF(F64=0,"",IF(AND(F64="VERY LOW",G64="VERY LOW"),'Erosion Rates'!$C$4,IF(AND(F64="VERY LOW",G64="LOW"),'Erosion Rates'!$C$5,IF(AND(F64="VERY LOW",G64="MODERATE"),'Erosion Rates'!$C$6,IF(AND(F64="VERY LOW",G64="HIGH"),'Erosion Rates'!$C$7,IF(AND(F64="VERY LOW",G64="VERY HIGH"),'Erosion Rates'!$C$8,IF(AND(F64="VERY LOW",G64="EXTREME"),'Erosion Rates'!$C$9,IF(AND(F64="LOW",G64="VERY LOW"),'Erosion Rates'!$C$10,IF(AND(F64="LOW",G64="LOW"),'Erosion Rates'!$C$11,IF(AND(F64="LOW",G64="MODERATE"),'Erosion Rates'!$C$12,IF(AND(F64="LOW",G64="HIGH"),'Erosion Rates'!$C$13,IF(AND(F64="LOW",G64="VERY HIGH"),'Erosion Rates'!$C$14,IF(AND(F64="LOW",G64="EXTREME"),'Erosion Rates'!$C$15,IF(AND(F64="MODERATE",G64="VERY LOW"),'Erosion Rates'!$C$16,IF(AND(F64="MODERATE",G64="LOW"),'Erosion Rates'!$C$17,IF(AND(F64="MODERATE",G64="MODERATE"),'Erosion Rates'!$C$18,IF(AND(F64="MODERATE",G64="HIGH"),'Erosion Rates'!$C$19,IF(AND(F64="MODERATE",G64="VERY HIGH"),'Erosion Rates'!$C$20,IF(AND(F64="MODERATE",G64="EXTREME"),'Erosion Rates'!$C$21,IF(AND(F64="HIGH",G64="VERY LOW"),'Erosion Rates'!$C$22,IF(AND(F64="HIGH",G64="LOW"),'Erosion Rates'!$C$23,IF(AND(F64="HIGH",G64="MODERATE"),'Erosion Rates'!$C$24,IF(AND(F64="HIGH",G64="HIGH"),'Erosion Rates'!$C$25,IF(AND(F64="HIGH",G64="VERY HIGH"),'Erosion Rates'!$C$26,IF(AND(F64="HIGH",G64="EXTREME"),'Erosion Rates'!$C$27,IF(AND(F64="VERY HIGH",G64="low"),'Erosion Rates'!$C$28,IF(AND(F64="VERY HIGH",G64="LOW"),'Erosion Rates'!$C$29,IF(AND(F64="VERY HIGH",G64="MODERATE"),'Erosion Rates'!$C$30,IF(AND(F64="VERY HIGH",G64="HIGH"),'Erosion Rates'!$C$31,IF(AND(F64="VERY HIGH",G64="VERY HIGH"),'Erosion Rates'!$C$32,IF(AND(F64="VERY HIGH",G64="EXTREME"),'Erosion Rates'!$C$33,IF(AND(F64="EXTREME",G64="VERY LOW"),'Erosion Rates'!$C$34,IF(AND(F64="EXTREME",G64="LOW"),'Erosion Rates'!$C$35,IF(AND(F64="EXTREME",G64="MODERATE"),'Erosion Rates'!$C$36,IF(AND(F64="EXTREME",G64="HIGH"),'Erosion Rates'!$C$37,IF(AND(F64="EXTREME",G64="VERY HIGH"),'Erosion Rates'!$C$38,IF(AND(F64="EXTREME",G64="EXTREME"),'Erosion Rates'!$C$39))))))))))))))))))))))))))))))))))))))</f>
        <v/>
      </c>
      <c r="I64" s="215" t="str">
        <f t="shared" ref="I64" si="27">IF(D64=0,"",IF(H64=0,"",(H64*D64*E64)))</f>
        <v/>
      </c>
      <c r="J64" s="210" t="str">
        <f>IF(D64=0,"",((I64*Instructions!F51/2000)))</f>
        <v/>
      </c>
      <c r="K64" s="215" t="str">
        <f>IF(D64=0,"",((I64*Instructions!F51/2000/D64)))</f>
        <v/>
      </c>
      <c r="L64" s="210" t="str">
        <f>IF(J64="","",J64*(Instructions!F55/100)*Instructions!F52)</f>
        <v/>
      </c>
      <c r="M64" s="210" t="str">
        <f>IF(J64="","",J64*(Instructions!F55/100)*Instructions!F53)</f>
        <v/>
      </c>
      <c r="N64" s="210" t="str">
        <f>IF(J64="","",J64*(Instructions!F55/100)*Instructions!F54)</f>
        <v/>
      </c>
      <c r="O64" s="216"/>
    </row>
    <row r="65" spans="1:15" ht="16.5" thickBot="1" x14ac:dyDescent="0.3">
      <c r="A65" s="222"/>
      <c r="B65" s="142"/>
      <c r="C65" s="142"/>
      <c r="D65" s="221"/>
      <c r="E65" s="221"/>
      <c r="F65" s="223"/>
      <c r="G65" s="220"/>
      <c r="H65" s="211"/>
      <c r="I65" s="215"/>
      <c r="J65" s="211"/>
      <c r="K65" s="215"/>
      <c r="L65" s="211"/>
      <c r="M65" s="211"/>
      <c r="N65" s="211"/>
      <c r="O65" s="217"/>
    </row>
    <row r="66" spans="1:15" ht="16.5" thickBot="1" x14ac:dyDescent="0.3">
      <c r="A66" s="222">
        <f>'BK # 31 - BEHI'!F6</f>
        <v>0</v>
      </c>
      <c r="B66" s="141"/>
      <c r="C66" s="141"/>
      <c r="D66" s="221">
        <f>'BK # 31 - BEHI'!Y6</f>
        <v>0</v>
      </c>
      <c r="E66" s="221">
        <f>'BK # 31 - BEHI'!A12</f>
        <v>0</v>
      </c>
      <c r="F66" s="223" t="str">
        <f>'BK # 31 - BEHI'!AU5</f>
        <v/>
      </c>
      <c r="G66" s="219" t="str">
        <f>'BK # 31 - NBS'!I52</f>
        <v xml:space="preserve"> </v>
      </c>
      <c r="H66" s="210" t="str">
        <f>IF(D66=0,"",IF(F66=0,"",IF(AND(F66="VERY LOW",G66="VERY LOW"),'Erosion Rates'!$C$4,IF(AND(F66="VERY LOW",G66="LOW"),'Erosion Rates'!$C$5,IF(AND(F66="VERY LOW",G66="MODERATE"),'Erosion Rates'!$C$6,IF(AND(F66="VERY LOW",G66="HIGH"),'Erosion Rates'!$C$7,IF(AND(F66="VERY LOW",G66="VERY HIGH"),'Erosion Rates'!$C$8,IF(AND(F66="VERY LOW",G66="EXTREME"),'Erosion Rates'!$C$9,IF(AND(F66="LOW",G66="VERY LOW"),'Erosion Rates'!$C$10,IF(AND(F66="LOW",G66="LOW"),'Erosion Rates'!$C$11,IF(AND(F66="LOW",G66="MODERATE"),'Erosion Rates'!$C$12,IF(AND(F66="LOW",G66="HIGH"),'Erosion Rates'!$C$13,IF(AND(F66="LOW",G66="VERY HIGH"),'Erosion Rates'!$C$14,IF(AND(F66="LOW",G66="EXTREME"),'Erosion Rates'!$C$15,IF(AND(F66="MODERATE",G66="VERY LOW"),'Erosion Rates'!$C$16,IF(AND(F66="MODERATE",G66="LOW"),'Erosion Rates'!$C$17,IF(AND(F66="MODERATE",G66="MODERATE"),'Erosion Rates'!$C$18,IF(AND(F66="MODERATE",G66="HIGH"),'Erosion Rates'!$C$19,IF(AND(F66="MODERATE",G66="VERY HIGH"),'Erosion Rates'!$C$20,IF(AND(F66="MODERATE",G66="EXTREME"),'Erosion Rates'!$C$21,IF(AND(F66="HIGH",G66="VERY LOW"),'Erosion Rates'!$C$22,IF(AND(F66="HIGH",G66="LOW"),'Erosion Rates'!$C$23,IF(AND(F66="HIGH",G66="MODERATE"),'Erosion Rates'!$C$24,IF(AND(F66="HIGH",G66="HIGH"),'Erosion Rates'!$C$25,IF(AND(F66="HIGH",G66="VERY HIGH"),'Erosion Rates'!$C$26,IF(AND(F66="HIGH",G66="EXTREME"),'Erosion Rates'!$C$27,IF(AND(F66="VERY HIGH",G66="low"),'Erosion Rates'!$C$28,IF(AND(F66="VERY HIGH",G66="LOW"),'Erosion Rates'!$C$29,IF(AND(F66="VERY HIGH",G66="MODERATE"),'Erosion Rates'!$C$30,IF(AND(F66="VERY HIGH",G66="HIGH"),'Erosion Rates'!$C$31,IF(AND(F66="VERY HIGH",G66="VERY HIGH"),'Erosion Rates'!$C$32,IF(AND(F66="VERY HIGH",G66="EXTREME"),'Erosion Rates'!$C$33,IF(AND(F66="EXTREME",G66="VERY LOW"),'Erosion Rates'!$C$34,IF(AND(F66="EXTREME",G66="LOW"),'Erosion Rates'!$C$35,IF(AND(F66="EXTREME",G66="MODERATE"),'Erosion Rates'!$C$36,IF(AND(F66="EXTREME",G66="HIGH"),'Erosion Rates'!$C$37,IF(AND(F66="EXTREME",G66="VERY HIGH"),'Erosion Rates'!$C$38,IF(AND(F66="EXTREME",G66="EXTREME"),'Erosion Rates'!$C$39))))))))))))))))))))))))))))))))))))))</f>
        <v/>
      </c>
      <c r="I66" s="215" t="str">
        <f t="shared" ref="I66" si="28">IF(D66=0,"",IF(H66=0,"",(H66*D66*E66)))</f>
        <v/>
      </c>
      <c r="J66" s="210" t="str">
        <f>IF(D66=0,"",((I66*Instructions!F51/2000)))</f>
        <v/>
      </c>
      <c r="K66" s="215" t="str">
        <f>IF(D66=0,"",((I66*Instructions!F51/2000/D66)))</f>
        <v/>
      </c>
      <c r="L66" s="210" t="str">
        <f>IF(J66="","",J66*(Instructions!F55/100)*Instructions!F52)</f>
        <v/>
      </c>
      <c r="M66" s="210" t="str">
        <f>IF(J66="","",J66*(Instructions!F55/100)*Instructions!F53)</f>
        <v/>
      </c>
      <c r="N66" s="210" t="str">
        <f>IF(J66="","",J66*(Instructions!F55/100)*Instructions!F54)</f>
        <v/>
      </c>
      <c r="O66" s="216"/>
    </row>
    <row r="67" spans="1:15" ht="16.5" thickBot="1" x14ac:dyDescent="0.3">
      <c r="A67" s="222"/>
      <c r="B67" s="142"/>
      <c r="C67" s="142"/>
      <c r="D67" s="221"/>
      <c r="E67" s="221"/>
      <c r="F67" s="223"/>
      <c r="G67" s="220"/>
      <c r="H67" s="211"/>
      <c r="I67" s="215"/>
      <c r="J67" s="211"/>
      <c r="K67" s="215"/>
      <c r="L67" s="211"/>
      <c r="M67" s="211"/>
      <c r="N67" s="211"/>
      <c r="O67" s="217"/>
    </row>
    <row r="68" spans="1:15" ht="16.5" thickBot="1" x14ac:dyDescent="0.3">
      <c r="A68" s="222">
        <f>'BK # 32 - BEHI'!F6</f>
        <v>0</v>
      </c>
      <c r="B68" s="141"/>
      <c r="C68" s="141"/>
      <c r="D68" s="221">
        <f>'BK # 32 - BEHI'!Y6</f>
        <v>0</v>
      </c>
      <c r="E68" s="221">
        <f>'BK # 32 - BEHI'!A12</f>
        <v>0</v>
      </c>
      <c r="F68" s="223" t="str">
        <f>'BK # 32 - BEHI'!AU5</f>
        <v/>
      </c>
      <c r="G68" s="219" t="str">
        <f>'BK # 32 - NBS'!I52</f>
        <v xml:space="preserve"> </v>
      </c>
      <c r="H68" s="210" t="str">
        <f>IF(D68=0,"",IF(F68=0,"",IF(AND(F68="VERY LOW",G68="VERY LOW"),'Erosion Rates'!$C$4,IF(AND(F68="VERY LOW",G68="LOW"),'Erosion Rates'!$C$5,IF(AND(F68="VERY LOW",G68="MODERATE"),'Erosion Rates'!$C$6,IF(AND(F68="VERY LOW",G68="HIGH"),'Erosion Rates'!$C$7,IF(AND(F68="VERY LOW",G68="VERY HIGH"),'Erosion Rates'!$C$8,IF(AND(F68="VERY LOW",G68="EXTREME"),'Erosion Rates'!$C$9,IF(AND(F68="LOW",G68="VERY LOW"),'Erosion Rates'!$C$10,IF(AND(F68="LOW",G68="LOW"),'Erosion Rates'!$C$11,IF(AND(F68="LOW",G68="MODERATE"),'Erosion Rates'!$C$12,IF(AND(F68="LOW",G68="HIGH"),'Erosion Rates'!$C$13,IF(AND(F68="LOW",G68="VERY HIGH"),'Erosion Rates'!$C$14,IF(AND(F68="LOW",G68="EXTREME"),'Erosion Rates'!$C$15,IF(AND(F68="MODERATE",G68="VERY LOW"),'Erosion Rates'!$C$16,IF(AND(F68="MODERATE",G68="LOW"),'Erosion Rates'!$C$17,IF(AND(F68="MODERATE",G68="MODERATE"),'Erosion Rates'!$C$18,IF(AND(F68="MODERATE",G68="HIGH"),'Erosion Rates'!$C$19,IF(AND(F68="MODERATE",G68="VERY HIGH"),'Erosion Rates'!$C$20,IF(AND(F68="MODERATE",G68="EXTREME"),'Erosion Rates'!$C$21,IF(AND(F68="HIGH",G68="VERY LOW"),'Erosion Rates'!$C$22,IF(AND(F68="HIGH",G68="LOW"),'Erosion Rates'!$C$23,IF(AND(F68="HIGH",G68="MODERATE"),'Erosion Rates'!$C$24,IF(AND(F68="HIGH",G68="HIGH"),'Erosion Rates'!$C$25,IF(AND(F68="HIGH",G68="VERY HIGH"),'Erosion Rates'!$C$26,IF(AND(F68="HIGH",G68="EXTREME"),'Erosion Rates'!$C$27,IF(AND(F68="VERY HIGH",G68="low"),'Erosion Rates'!$C$28,IF(AND(F68="VERY HIGH",G68="LOW"),'Erosion Rates'!$C$29,IF(AND(F68="VERY HIGH",G68="MODERATE"),'Erosion Rates'!$C$30,IF(AND(F68="VERY HIGH",G68="HIGH"),'Erosion Rates'!$C$31,IF(AND(F68="VERY HIGH",G68="VERY HIGH"),'Erosion Rates'!$C$32,IF(AND(F68="VERY HIGH",G68="EXTREME"),'Erosion Rates'!$C$33,IF(AND(F68="EXTREME",G68="VERY LOW"),'Erosion Rates'!$C$34,IF(AND(F68="EXTREME",G68="LOW"),'Erosion Rates'!$C$35,IF(AND(F68="EXTREME",G68="MODERATE"),'Erosion Rates'!$C$36,IF(AND(F68="EXTREME",G68="HIGH"),'Erosion Rates'!$C$37,IF(AND(F68="EXTREME",G68="VERY HIGH"),'Erosion Rates'!$C$38,IF(AND(F68="EXTREME",G68="EXTREME"),'Erosion Rates'!$C$39))))))))))))))))))))))))))))))))))))))</f>
        <v/>
      </c>
      <c r="I68" s="215" t="str">
        <f t="shared" ref="I68" si="29">IF(D68=0,"",IF(H68=0,"",(H68*D68*E68)))</f>
        <v/>
      </c>
      <c r="J68" s="210" t="str">
        <f>IF(D68=0,"",((I68*Instructions!F51/2000)))</f>
        <v/>
      </c>
      <c r="K68" s="215" t="str">
        <f>IF(D68=0,"",((I68*Instructions!F51/2000/D68)))</f>
        <v/>
      </c>
      <c r="L68" s="210" t="str">
        <f>IF(J68="","",J68*(Instructions!F55/100)*Instructions!F52)</f>
        <v/>
      </c>
      <c r="M68" s="210" t="str">
        <f>IF(J68="","",J68*(Instructions!F55/100)*Instructions!F53)</f>
        <v/>
      </c>
      <c r="N68" s="210" t="str">
        <f>IF(J68="","",J68*(Instructions!F55/100)*Instructions!F54)</f>
        <v/>
      </c>
      <c r="O68" s="216"/>
    </row>
    <row r="69" spans="1:15" ht="16.5" thickBot="1" x14ac:dyDescent="0.3">
      <c r="A69" s="222"/>
      <c r="B69" s="142"/>
      <c r="C69" s="142"/>
      <c r="D69" s="221"/>
      <c r="E69" s="221"/>
      <c r="F69" s="223"/>
      <c r="G69" s="220"/>
      <c r="H69" s="211"/>
      <c r="I69" s="215"/>
      <c r="J69" s="211"/>
      <c r="K69" s="215"/>
      <c r="L69" s="211"/>
      <c r="M69" s="211"/>
      <c r="N69" s="211"/>
      <c r="O69" s="217"/>
    </row>
    <row r="70" spans="1:15" ht="16.5" thickBot="1" x14ac:dyDescent="0.3">
      <c r="A70" s="222">
        <f>'BK # 33 - BEHI'!F6</f>
        <v>0</v>
      </c>
      <c r="B70" s="141"/>
      <c r="C70" s="141"/>
      <c r="D70" s="221">
        <f>'BK # 33 - BEHI'!Y6</f>
        <v>0</v>
      </c>
      <c r="E70" s="221">
        <f>'BK # 33 - BEHI'!A12</f>
        <v>0</v>
      </c>
      <c r="F70" s="223" t="str">
        <f>'BK # 33 - BEHI'!AU5</f>
        <v/>
      </c>
      <c r="G70" s="219" t="str">
        <f>'BK # 33 - NBS'!I52</f>
        <v xml:space="preserve"> </v>
      </c>
      <c r="H70" s="210" t="str">
        <f>IF(D70=0,"",IF(F70=0,"",IF(AND(F70="VERY LOW",G70="VERY LOW"),'Erosion Rates'!$C$4,IF(AND(F70="VERY LOW",G70="LOW"),'Erosion Rates'!$C$5,IF(AND(F70="VERY LOW",G70="MODERATE"),'Erosion Rates'!$C$6,IF(AND(F70="VERY LOW",G70="HIGH"),'Erosion Rates'!$C$7,IF(AND(F70="VERY LOW",G70="VERY HIGH"),'Erosion Rates'!$C$8,IF(AND(F70="VERY LOW",G70="EXTREME"),'Erosion Rates'!$C$9,IF(AND(F70="LOW",G70="VERY LOW"),'Erosion Rates'!$C$10,IF(AND(F70="LOW",G70="LOW"),'Erosion Rates'!$C$11,IF(AND(F70="LOW",G70="MODERATE"),'Erosion Rates'!$C$12,IF(AND(F70="LOW",G70="HIGH"),'Erosion Rates'!$C$13,IF(AND(F70="LOW",G70="VERY HIGH"),'Erosion Rates'!$C$14,IF(AND(F70="LOW",G70="EXTREME"),'Erosion Rates'!$C$15,IF(AND(F70="MODERATE",G70="VERY LOW"),'Erosion Rates'!$C$16,IF(AND(F70="MODERATE",G70="LOW"),'Erosion Rates'!$C$17,IF(AND(F70="MODERATE",G70="MODERATE"),'Erosion Rates'!$C$18,IF(AND(F70="MODERATE",G70="HIGH"),'Erosion Rates'!$C$19,IF(AND(F70="MODERATE",G70="VERY HIGH"),'Erosion Rates'!$C$20,IF(AND(F70="MODERATE",G70="EXTREME"),'Erosion Rates'!$C$21,IF(AND(F70="HIGH",G70="VERY LOW"),'Erosion Rates'!$C$22,IF(AND(F70="HIGH",G70="LOW"),'Erosion Rates'!$C$23,IF(AND(F70="HIGH",G70="MODERATE"),'Erosion Rates'!$C$24,IF(AND(F70="HIGH",G70="HIGH"),'Erosion Rates'!$C$25,IF(AND(F70="HIGH",G70="VERY HIGH"),'Erosion Rates'!$C$26,IF(AND(F70="HIGH",G70="EXTREME"),'Erosion Rates'!$C$27,IF(AND(F70="VERY HIGH",G70="low"),'Erosion Rates'!$C$28,IF(AND(F70="VERY HIGH",G70="LOW"),'Erosion Rates'!$C$29,IF(AND(F70="VERY HIGH",G70="MODERATE"),'Erosion Rates'!$C$30,IF(AND(F70="VERY HIGH",G70="HIGH"),'Erosion Rates'!$C$31,IF(AND(F70="VERY HIGH",G70="VERY HIGH"),'Erosion Rates'!$C$32,IF(AND(F70="VERY HIGH",G70="EXTREME"),'Erosion Rates'!$C$33,IF(AND(F70="EXTREME",G70="VERY LOW"),'Erosion Rates'!$C$34,IF(AND(F70="EXTREME",G70="LOW"),'Erosion Rates'!$C$35,IF(AND(F70="EXTREME",G70="MODERATE"),'Erosion Rates'!$C$36,IF(AND(F70="EXTREME",G70="HIGH"),'Erosion Rates'!$C$37,IF(AND(F70="EXTREME",G70="VERY HIGH"),'Erosion Rates'!$C$38,IF(AND(F70="EXTREME",G70="EXTREME"),'Erosion Rates'!$C$39))))))))))))))))))))))))))))))))))))))</f>
        <v/>
      </c>
      <c r="I70" s="215" t="str">
        <f t="shared" ref="I70" si="30">IF(D70=0,"",IF(H70=0,"",(H70*D70*E70)))</f>
        <v/>
      </c>
      <c r="J70" s="210" t="str">
        <f>IF(D70=0,"",((I70*Instructions!F51/2000)))</f>
        <v/>
      </c>
      <c r="K70" s="215" t="str">
        <f>IF(D70=0,"",((I70*Instructions!F51/2000/D70)))</f>
        <v/>
      </c>
      <c r="L70" s="210" t="str">
        <f>IF(J70="","",J70*(Instructions!F55/100)*Instructions!F52)</f>
        <v/>
      </c>
      <c r="M70" s="210" t="str">
        <f>IF(J70="","",J70*(Instructions!F55/100)*Instructions!F53)</f>
        <v/>
      </c>
      <c r="N70" s="210" t="str">
        <f>IF(J70="","",J70*(Instructions!F55/100)*Instructions!F54)</f>
        <v/>
      </c>
      <c r="O70" s="216"/>
    </row>
    <row r="71" spans="1:15" ht="16.5" thickBot="1" x14ac:dyDescent="0.3">
      <c r="A71" s="222"/>
      <c r="B71" s="142"/>
      <c r="C71" s="142"/>
      <c r="D71" s="221"/>
      <c r="E71" s="221"/>
      <c r="F71" s="223"/>
      <c r="G71" s="220"/>
      <c r="H71" s="211"/>
      <c r="I71" s="215"/>
      <c r="J71" s="211"/>
      <c r="K71" s="215"/>
      <c r="L71" s="211"/>
      <c r="M71" s="211"/>
      <c r="N71" s="211"/>
      <c r="O71" s="217"/>
    </row>
    <row r="72" spans="1:15" ht="16.5" thickBot="1" x14ac:dyDescent="0.3">
      <c r="A72" s="222">
        <f>'BK # 34 - BEHI'!F6</f>
        <v>0</v>
      </c>
      <c r="B72" s="141"/>
      <c r="C72" s="141"/>
      <c r="D72" s="221">
        <f>'BK # 34 - BEHI'!Y6</f>
        <v>0</v>
      </c>
      <c r="E72" s="221">
        <f>'BK # 34 - BEHI'!A12</f>
        <v>0</v>
      </c>
      <c r="F72" s="223" t="str">
        <f>'BK # 34 - BEHI'!AU5</f>
        <v/>
      </c>
      <c r="G72" s="219" t="str">
        <f>'BK # 34 - NBS'!I52</f>
        <v xml:space="preserve"> </v>
      </c>
      <c r="H72" s="210" t="str">
        <f>IF(D72=0,"",IF(F72=0,"",IF(AND(F72="VERY LOW",G72="VERY LOW"),'Erosion Rates'!$C$4,IF(AND(F72="VERY LOW",G72="LOW"),'Erosion Rates'!$C$5,IF(AND(F72="VERY LOW",G72="MODERATE"),'Erosion Rates'!$C$6,IF(AND(F72="VERY LOW",G72="HIGH"),'Erosion Rates'!$C$7,IF(AND(F72="VERY LOW",G72="VERY HIGH"),'Erosion Rates'!$C$8,IF(AND(F72="VERY LOW",G72="EXTREME"),'Erosion Rates'!$C$9,IF(AND(F72="LOW",G72="VERY LOW"),'Erosion Rates'!$C$10,IF(AND(F72="LOW",G72="LOW"),'Erosion Rates'!$C$11,IF(AND(F72="LOW",G72="MODERATE"),'Erosion Rates'!$C$12,IF(AND(F72="LOW",G72="HIGH"),'Erosion Rates'!$C$13,IF(AND(F72="LOW",G72="VERY HIGH"),'Erosion Rates'!$C$14,IF(AND(F72="LOW",G72="EXTREME"),'Erosion Rates'!$C$15,IF(AND(F72="MODERATE",G72="VERY LOW"),'Erosion Rates'!$C$16,IF(AND(F72="MODERATE",G72="LOW"),'Erosion Rates'!$C$17,IF(AND(F72="MODERATE",G72="MODERATE"),'Erosion Rates'!$C$18,IF(AND(F72="MODERATE",G72="HIGH"),'Erosion Rates'!$C$19,IF(AND(F72="MODERATE",G72="VERY HIGH"),'Erosion Rates'!$C$20,IF(AND(F72="MODERATE",G72="EXTREME"),'Erosion Rates'!$C$21,IF(AND(F72="HIGH",G72="VERY LOW"),'Erosion Rates'!$C$22,IF(AND(F72="HIGH",G72="LOW"),'Erosion Rates'!$C$23,IF(AND(F72="HIGH",G72="MODERATE"),'Erosion Rates'!$C$24,IF(AND(F72="HIGH",G72="HIGH"),'Erosion Rates'!$C$25,IF(AND(F72="HIGH",G72="VERY HIGH"),'Erosion Rates'!$C$26,IF(AND(F72="HIGH",G72="EXTREME"),'Erosion Rates'!$C$27,IF(AND(F72="VERY HIGH",G72="low"),'Erosion Rates'!$C$28,IF(AND(F72="VERY HIGH",G72="LOW"),'Erosion Rates'!$C$29,IF(AND(F72="VERY HIGH",G72="MODERATE"),'Erosion Rates'!$C$30,IF(AND(F72="VERY HIGH",G72="HIGH"),'Erosion Rates'!$C$31,IF(AND(F72="VERY HIGH",G72="VERY HIGH"),'Erosion Rates'!$C$32,IF(AND(F72="VERY HIGH",G72="EXTREME"),'Erosion Rates'!$C$33,IF(AND(F72="EXTREME",G72="VERY LOW"),'Erosion Rates'!$C$34,IF(AND(F72="EXTREME",G72="LOW"),'Erosion Rates'!$C$35,IF(AND(F72="EXTREME",G72="MODERATE"),'Erosion Rates'!$C$36,IF(AND(F72="EXTREME",G72="HIGH"),'Erosion Rates'!$C$37,IF(AND(F72="EXTREME",G72="VERY HIGH"),'Erosion Rates'!$C$38,IF(AND(F72="EXTREME",G72="EXTREME"),'Erosion Rates'!$C$39))))))))))))))))))))))))))))))))))))))</f>
        <v/>
      </c>
      <c r="I72" s="215" t="str">
        <f t="shared" ref="I72" si="31">IF(D72=0,"",IF(H72=0,"",(H72*D72*E72)))</f>
        <v/>
      </c>
      <c r="J72" s="210" t="str">
        <f>IF(D72=0,"",((I72*Instructions!F51/2000)))</f>
        <v/>
      </c>
      <c r="K72" s="215" t="str">
        <f>IF(D72=0,"",((I72*Instructions!F51/2000/D72)))</f>
        <v/>
      </c>
      <c r="L72" s="210" t="str">
        <f>IF(J72="","",J72*(Instructions!F55/100)*Instructions!F52)</f>
        <v/>
      </c>
      <c r="M72" s="210" t="str">
        <f>IF(J72="","",J72*(Instructions!F55/100)*Instructions!F53)</f>
        <v/>
      </c>
      <c r="N72" s="210" t="str">
        <f>IF(J72="","",J72*(Instructions!F55/100)*Instructions!F54)</f>
        <v/>
      </c>
      <c r="O72" s="216"/>
    </row>
    <row r="73" spans="1:15" ht="16.5" thickBot="1" x14ac:dyDescent="0.3">
      <c r="A73" s="222"/>
      <c r="B73" s="142"/>
      <c r="C73" s="142"/>
      <c r="D73" s="221"/>
      <c r="E73" s="221"/>
      <c r="F73" s="223"/>
      <c r="G73" s="220"/>
      <c r="H73" s="211"/>
      <c r="I73" s="215"/>
      <c r="J73" s="211"/>
      <c r="K73" s="215"/>
      <c r="L73" s="211"/>
      <c r="M73" s="211"/>
      <c r="N73" s="211"/>
      <c r="O73" s="217"/>
    </row>
    <row r="74" spans="1:15" ht="16.5" thickBot="1" x14ac:dyDescent="0.3">
      <c r="A74" s="222">
        <f>'BK # 35 - BEHI'!F6</f>
        <v>0</v>
      </c>
      <c r="B74" s="141"/>
      <c r="C74" s="141"/>
      <c r="D74" s="221">
        <f>'BK # 35 - BEHI'!Y6</f>
        <v>0</v>
      </c>
      <c r="E74" s="221">
        <f>'BK # 35 - BEHI'!A12</f>
        <v>0</v>
      </c>
      <c r="F74" s="223" t="str">
        <f>'BK # 35 - BEHI'!AU5</f>
        <v/>
      </c>
      <c r="G74" s="219" t="str">
        <f>'BK # 35 - NBS'!I52</f>
        <v xml:space="preserve"> </v>
      </c>
      <c r="H74" s="210" t="str">
        <f>IF(D74=0,"",IF(F74=0,"",IF(AND(F74="VERY LOW",G74="VERY LOW"),'Erosion Rates'!$C$4,IF(AND(F74="VERY LOW",G74="LOW"),'Erosion Rates'!$C$5,IF(AND(F74="VERY LOW",G74="MODERATE"),'Erosion Rates'!$C$6,IF(AND(F74="VERY LOW",G74="HIGH"),'Erosion Rates'!$C$7,IF(AND(F74="VERY LOW",G74="VERY HIGH"),'Erosion Rates'!$C$8,IF(AND(F74="VERY LOW",G74="EXTREME"),'Erosion Rates'!$C$9,IF(AND(F74="LOW",G74="VERY LOW"),'Erosion Rates'!$C$10,IF(AND(F74="LOW",G74="LOW"),'Erosion Rates'!$C$11,IF(AND(F74="LOW",G74="MODERATE"),'Erosion Rates'!$C$12,IF(AND(F74="LOW",G74="HIGH"),'Erosion Rates'!$C$13,IF(AND(F74="LOW",G74="VERY HIGH"),'Erosion Rates'!$C$14,IF(AND(F74="LOW",G74="EXTREME"),'Erosion Rates'!$C$15,IF(AND(F74="MODERATE",G74="VERY LOW"),'Erosion Rates'!$C$16,IF(AND(F74="MODERATE",G74="LOW"),'Erosion Rates'!$C$17,IF(AND(F74="MODERATE",G74="MODERATE"),'Erosion Rates'!$C$18,IF(AND(F74="MODERATE",G74="HIGH"),'Erosion Rates'!$C$19,IF(AND(F74="MODERATE",G74="VERY HIGH"),'Erosion Rates'!$C$20,IF(AND(F74="MODERATE",G74="EXTREME"),'Erosion Rates'!$C$21,IF(AND(F74="HIGH",G74="VERY LOW"),'Erosion Rates'!$C$22,IF(AND(F74="HIGH",G74="LOW"),'Erosion Rates'!$C$23,IF(AND(F74="HIGH",G74="MODERATE"),'Erosion Rates'!$C$24,IF(AND(F74="HIGH",G74="HIGH"),'Erosion Rates'!$C$25,IF(AND(F74="HIGH",G74="VERY HIGH"),'Erosion Rates'!$C$26,IF(AND(F74="HIGH",G74="EXTREME"),'Erosion Rates'!$C$27,IF(AND(F74="VERY HIGH",G74="low"),'Erosion Rates'!$C$28,IF(AND(F74="VERY HIGH",G74="LOW"),'Erosion Rates'!$C$29,IF(AND(F74="VERY HIGH",G74="MODERATE"),'Erosion Rates'!$C$30,IF(AND(F74="VERY HIGH",G74="HIGH"),'Erosion Rates'!$C$31,IF(AND(F74="VERY HIGH",G74="VERY HIGH"),'Erosion Rates'!$C$32,IF(AND(F74="VERY HIGH",G74="EXTREME"),'Erosion Rates'!$C$33,IF(AND(F74="EXTREME",G74="VERY LOW"),'Erosion Rates'!$C$34,IF(AND(F74="EXTREME",G74="LOW"),'Erosion Rates'!$C$35,IF(AND(F74="EXTREME",G74="MODERATE"),'Erosion Rates'!$C$36,IF(AND(F74="EXTREME",G74="HIGH"),'Erosion Rates'!$C$37,IF(AND(F74="EXTREME",G74="VERY HIGH"),'Erosion Rates'!$C$38,IF(AND(F74="EXTREME",G74="EXTREME"),'Erosion Rates'!$C$39))))))))))))))))))))))))))))))))))))))</f>
        <v/>
      </c>
      <c r="I74" s="215" t="str">
        <f t="shared" ref="I74" si="32">IF(D74=0,"",IF(H74=0,"",(H74*D74*E74)))</f>
        <v/>
      </c>
      <c r="J74" s="210" t="str">
        <f>IF(D74=0,"",((I74*Instructions!F51/2000)))</f>
        <v/>
      </c>
      <c r="K74" s="215" t="str">
        <f>IF(D74=0,"",((I74*Instructions!F51/2000/D74)))</f>
        <v/>
      </c>
      <c r="L74" s="210" t="str">
        <f>IF(J74="","",J74*(Instructions!F55/100)*Instructions!F52)</f>
        <v/>
      </c>
      <c r="M74" s="210" t="str">
        <f>IF(J74="","",J74*(Instructions!F55/100)*Instructions!F53)</f>
        <v/>
      </c>
      <c r="N74" s="210" t="str">
        <f>IF(J74="","",J74*(Instructions!F55/100)*Instructions!F54)</f>
        <v/>
      </c>
      <c r="O74" s="216"/>
    </row>
    <row r="75" spans="1:15" ht="16.5" thickBot="1" x14ac:dyDescent="0.3">
      <c r="A75" s="222"/>
      <c r="B75" s="142"/>
      <c r="C75" s="142"/>
      <c r="D75" s="221"/>
      <c r="E75" s="221"/>
      <c r="F75" s="223"/>
      <c r="G75" s="220"/>
      <c r="H75" s="211"/>
      <c r="I75" s="215"/>
      <c r="J75" s="211"/>
      <c r="K75" s="215"/>
      <c r="L75" s="211"/>
      <c r="M75" s="211"/>
      <c r="N75" s="211"/>
      <c r="O75" s="217"/>
    </row>
    <row r="76" spans="1:15" ht="16.5" thickBot="1" x14ac:dyDescent="0.3">
      <c r="A76" s="222">
        <f>'BK # 36 - BEHI'!F6</f>
        <v>0</v>
      </c>
      <c r="B76" s="141"/>
      <c r="C76" s="141"/>
      <c r="D76" s="221">
        <f>'BK # 36 - BEHI'!Y6</f>
        <v>0</v>
      </c>
      <c r="E76" s="221">
        <f>'BK # 36 - BEHI'!A12</f>
        <v>0</v>
      </c>
      <c r="F76" s="223" t="str">
        <f>'BK # 36 - BEHI'!AU5</f>
        <v/>
      </c>
      <c r="G76" s="219" t="str">
        <f>'BK # 36 - NBS'!I52</f>
        <v xml:space="preserve"> </v>
      </c>
      <c r="H76" s="210" t="str">
        <f>IF(D76=0,"",IF(F76=0,"",IF(AND(F76="VERY LOW",G76="VERY LOW"),'Erosion Rates'!$C$4,IF(AND(F76="VERY LOW",G76="LOW"),'Erosion Rates'!$C$5,IF(AND(F76="VERY LOW",G76="MODERATE"),'Erosion Rates'!$C$6,IF(AND(F76="VERY LOW",G76="HIGH"),'Erosion Rates'!$C$7,IF(AND(F76="VERY LOW",G76="VERY HIGH"),'Erosion Rates'!$C$8,IF(AND(F76="VERY LOW",G76="EXTREME"),'Erosion Rates'!$C$9,IF(AND(F76="LOW",G76="VERY LOW"),'Erosion Rates'!$C$10,IF(AND(F76="LOW",G76="LOW"),'Erosion Rates'!$C$11,IF(AND(F76="LOW",G76="MODERATE"),'Erosion Rates'!$C$12,IF(AND(F76="LOW",G76="HIGH"),'Erosion Rates'!$C$13,IF(AND(F76="LOW",G76="VERY HIGH"),'Erosion Rates'!$C$14,IF(AND(F76="LOW",G76="EXTREME"),'Erosion Rates'!$C$15,IF(AND(F76="MODERATE",G76="VERY LOW"),'Erosion Rates'!$C$16,IF(AND(F76="MODERATE",G76="LOW"),'Erosion Rates'!$C$17,IF(AND(F76="MODERATE",G76="MODERATE"),'Erosion Rates'!$C$18,IF(AND(F76="MODERATE",G76="HIGH"),'Erosion Rates'!$C$19,IF(AND(F76="MODERATE",G76="VERY HIGH"),'Erosion Rates'!$C$20,IF(AND(F76="MODERATE",G76="EXTREME"),'Erosion Rates'!$C$21,IF(AND(F76="HIGH",G76="VERY LOW"),'Erosion Rates'!$C$22,IF(AND(F76="HIGH",G76="LOW"),'Erosion Rates'!$C$23,IF(AND(F76="HIGH",G76="MODERATE"),'Erosion Rates'!$C$24,IF(AND(F76="HIGH",G76="HIGH"),'Erosion Rates'!$C$25,IF(AND(F76="HIGH",G76="VERY HIGH"),'Erosion Rates'!$C$26,IF(AND(F76="HIGH",G76="EXTREME"),'Erosion Rates'!$C$27,IF(AND(F76="VERY HIGH",G76="low"),'Erosion Rates'!$C$28,IF(AND(F76="VERY HIGH",G76="LOW"),'Erosion Rates'!$C$29,IF(AND(F76="VERY HIGH",G76="MODERATE"),'Erosion Rates'!$C$30,IF(AND(F76="VERY HIGH",G76="HIGH"),'Erosion Rates'!$C$31,IF(AND(F76="VERY HIGH",G76="VERY HIGH"),'Erosion Rates'!$C$32,IF(AND(F76="VERY HIGH",G76="EXTREME"),'Erosion Rates'!$C$33,IF(AND(F76="EXTREME",G76="VERY LOW"),'Erosion Rates'!$C$34,IF(AND(F76="EXTREME",G76="LOW"),'Erosion Rates'!$C$35,IF(AND(F76="EXTREME",G76="MODERATE"),'Erosion Rates'!$C$36,IF(AND(F76="EXTREME",G76="HIGH"),'Erosion Rates'!$C$37,IF(AND(F76="EXTREME",G76="VERY HIGH"),'Erosion Rates'!$C$38,IF(AND(F76="EXTREME",G76="EXTREME"),'Erosion Rates'!$C$39))))))))))))))))))))))))))))))))))))))</f>
        <v/>
      </c>
      <c r="I76" s="215" t="str">
        <f t="shared" ref="I76" si="33">IF(D76=0,"",IF(H76=0,"",(H76*D76*E76)))</f>
        <v/>
      </c>
      <c r="J76" s="210" t="str">
        <f>IF(D76=0,"",((I76*Instructions!F51/2000)))</f>
        <v/>
      </c>
      <c r="K76" s="215" t="str">
        <f>IF(D76=0,"",((I76*Instructions!F51/2000/D76)))</f>
        <v/>
      </c>
      <c r="L76" s="210" t="str">
        <f>IF(J76="","",J76*(Instructions!F55/100)*Instructions!F52)</f>
        <v/>
      </c>
      <c r="M76" s="210" t="str">
        <f>IF(J76="","",J76*(Instructions!F55/100)*Instructions!F53)</f>
        <v/>
      </c>
      <c r="N76" s="210" t="str">
        <f>IF(J76="","",J76*(Instructions!F55/100)*Instructions!F54)</f>
        <v/>
      </c>
      <c r="O76" s="216"/>
    </row>
    <row r="77" spans="1:15" ht="16.5" thickBot="1" x14ac:dyDescent="0.3">
      <c r="A77" s="222"/>
      <c r="B77" s="142"/>
      <c r="C77" s="142"/>
      <c r="D77" s="221"/>
      <c r="E77" s="221"/>
      <c r="F77" s="223"/>
      <c r="G77" s="220"/>
      <c r="H77" s="211"/>
      <c r="I77" s="215"/>
      <c r="J77" s="211"/>
      <c r="K77" s="215"/>
      <c r="L77" s="211"/>
      <c r="M77" s="211"/>
      <c r="N77" s="211"/>
      <c r="O77" s="217"/>
    </row>
    <row r="78" spans="1:15" ht="16.5" thickBot="1" x14ac:dyDescent="0.3">
      <c r="A78" s="222">
        <f>'BK # 37 - BEHI'!F6</f>
        <v>0</v>
      </c>
      <c r="B78" s="141"/>
      <c r="C78" s="141"/>
      <c r="D78" s="221">
        <f>'BK # 37 - BEHI'!Y6</f>
        <v>0</v>
      </c>
      <c r="E78" s="221">
        <f>'BK # 37 - BEHI'!A12</f>
        <v>0</v>
      </c>
      <c r="F78" s="223" t="str">
        <f>'BK # 37 - BEHI'!AU5</f>
        <v/>
      </c>
      <c r="G78" s="219" t="str">
        <f>'BK # 37 - NBS'!I52</f>
        <v xml:space="preserve"> </v>
      </c>
      <c r="H78" s="210" t="str">
        <f>IF(D78=0,"",IF(F78=0,"",IF(AND(F78="VERY LOW",G78="VERY LOW"),'Erosion Rates'!$C$4,IF(AND(F78="VERY LOW",G78="LOW"),'Erosion Rates'!$C$5,IF(AND(F78="VERY LOW",G78="MODERATE"),'Erosion Rates'!$C$6,IF(AND(F78="VERY LOW",G78="HIGH"),'Erosion Rates'!$C$7,IF(AND(F78="VERY LOW",G78="VERY HIGH"),'Erosion Rates'!$C$8,IF(AND(F78="VERY LOW",G78="EXTREME"),'Erosion Rates'!$C$9,IF(AND(F78="LOW",G78="VERY LOW"),'Erosion Rates'!$C$10,IF(AND(F78="LOW",G78="LOW"),'Erosion Rates'!$C$11,IF(AND(F78="LOW",G78="MODERATE"),'Erosion Rates'!$C$12,IF(AND(F78="LOW",G78="HIGH"),'Erosion Rates'!$C$13,IF(AND(F78="LOW",G78="VERY HIGH"),'Erosion Rates'!$C$14,IF(AND(F78="LOW",G78="EXTREME"),'Erosion Rates'!$C$15,IF(AND(F78="MODERATE",G78="VERY LOW"),'Erosion Rates'!$C$16,IF(AND(F78="MODERATE",G78="LOW"),'Erosion Rates'!$C$17,IF(AND(F78="MODERATE",G78="MODERATE"),'Erosion Rates'!$C$18,IF(AND(F78="MODERATE",G78="HIGH"),'Erosion Rates'!$C$19,IF(AND(F78="MODERATE",G78="VERY HIGH"),'Erosion Rates'!$C$20,IF(AND(F78="MODERATE",G78="EXTREME"),'Erosion Rates'!$C$21,IF(AND(F78="HIGH",G78="VERY LOW"),'Erosion Rates'!$C$22,IF(AND(F78="HIGH",G78="LOW"),'Erosion Rates'!$C$23,IF(AND(F78="HIGH",G78="MODERATE"),'Erosion Rates'!$C$24,IF(AND(F78="HIGH",G78="HIGH"),'Erosion Rates'!$C$25,IF(AND(F78="HIGH",G78="VERY HIGH"),'Erosion Rates'!$C$26,IF(AND(F78="HIGH",G78="EXTREME"),'Erosion Rates'!$C$27,IF(AND(F78="VERY HIGH",G78="low"),'Erosion Rates'!$C$28,IF(AND(F78="VERY HIGH",G78="LOW"),'Erosion Rates'!$C$29,IF(AND(F78="VERY HIGH",G78="MODERATE"),'Erosion Rates'!$C$30,IF(AND(F78="VERY HIGH",G78="HIGH"),'Erosion Rates'!$C$31,IF(AND(F78="VERY HIGH",G78="VERY HIGH"),'Erosion Rates'!$C$32,IF(AND(F78="VERY HIGH",G78="EXTREME"),'Erosion Rates'!$C$33,IF(AND(F78="EXTREME",G78="VERY LOW"),'Erosion Rates'!$C$34,IF(AND(F78="EXTREME",G78="LOW"),'Erosion Rates'!$C$35,IF(AND(F78="EXTREME",G78="MODERATE"),'Erosion Rates'!$C$36,IF(AND(F78="EXTREME",G78="HIGH"),'Erosion Rates'!$C$37,IF(AND(F78="EXTREME",G78="VERY HIGH"),'Erosion Rates'!$C$38,IF(AND(F78="EXTREME",G78="EXTREME"),'Erosion Rates'!$C$39))))))))))))))))))))))))))))))))))))))</f>
        <v/>
      </c>
      <c r="I78" s="215" t="str">
        <f t="shared" ref="I78" si="34">IF(D78=0,"",IF(H78=0,"",(H78*D78*E78)))</f>
        <v/>
      </c>
      <c r="J78" s="210" t="str">
        <f>IF(D78=0,"",((I78*Instructions!F51/2000)))</f>
        <v/>
      </c>
      <c r="K78" s="215" t="str">
        <f>IF(D78=0,"",((I78*Instructions!F51/2000/D78)))</f>
        <v/>
      </c>
      <c r="L78" s="210" t="str">
        <f>IF(J78="","",J78*(Instructions!F55/100)*Instructions!F52)</f>
        <v/>
      </c>
      <c r="M78" s="210" t="str">
        <f>IF(J78="","",J78*(Instructions!F55/100)*Instructions!F53)</f>
        <v/>
      </c>
      <c r="N78" s="210" t="str">
        <f>IF(J78="","",J78*(Instructions!F55/100)*Instructions!F54)</f>
        <v/>
      </c>
      <c r="O78" s="216"/>
    </row>
    <row r="79" spans="1:15" ht="16.5" thickBot="1" x14ac:dyDescent="0.3">
      <c r="A79" s="222"/>
      <c r="B79" s="142"/>
      <c r="C79" s="142"/>
      <c r="D79" s="221"/>
      <c r="E79" s="221"/>
      <c r="F79" s="223"/>
      <c r="G79" s="220"/>
      <c r="H79" s="211"/>
      <c r="I79" s="215"/>
      <c r="J79" s="211"/>
      <c r="K79" s="215"/>
      <c r="L79" s="211"/>
      <c r="M79" s="211"/>
      <c r="N79" s="211"/>
      <c r="O79" s="217"/>
    </row>
    <row r="80" spans="1:15" ht="16.5" thickBot="1" x14ac:dyDescent="0.3">
      <c r="A80" s="222">
        <f>'BK # 38 - BEHI'!F6</f>
        <v>0</v>
      </c>
      <c r="B80" s="141"/>
      <c r="C80" s="141"/>
      <c r="D80" s="221">
        <f>'BK # 38 - BEHI'!Y6</f>
        <v>0</v>
      </c>
      <c r="E80" s="221">
        <f>'BK # 38 - BEHI'!A12</f>
        <v>0</v>
      </c>
      <c r="F80" s="223" t="str">
        <f>'BK # 38 - BEHI'!AU5</f>
        <v/>
      </c>
      <c r="G80" s="219" t="str">
        <f>'BK # 38 - NBS'!I52</f>
        <v xml:space="preserve"> </v>
      </c>
      <c r="H80" s="210" t="str">
        <f>IF(D80=0,"",IF(F80=0,"",IF(AND(F80="VERY LOW",G80="VERY LOW"),'Erosion Rates'!$C$4,IF(AND(F80="VERY LOW",G80="LOW"),'Erosion Rates'!$C$5,IF(AND(F80="VERY LOW",G80="MODERATE"),'Erosion Rates'!$C$6,IF(AND(F80="VERY LOW",G80="HIGH"),'Erosion Rates'!$C$7,IF(AND(F80="VERY LOW",G80="VERY HIGH"),'Erosion Rates'!$C$8,IF(AND(F80="VERY LOW",G80="EXTREME"),'Erosion Rates'!$C$9,IF(AND(F80="LOW",G80="VERY LOW"),'Erosion Rates'!$C$10,IF(AND(F80="LOW",G80="LOW"),'Erosion Rates'!$C$11,IF(AND(F80="LOW",G80="MODERATE"),'Erosion Rates'!$C$12,IF(AND(F80="LOW",G80="HIGH"),'Erosion Rates'!$C$13,IF(AND(F80="LOW",G80="VERY HIGH"),'Erosion Rates'!$C$14,IF(AND(F80="LOW",G80="EXTREME"),'Erosion Rates'!$C$15,IF(AND(F80="MODERATE",G80="VERY LOW"),'Erosion Rates'!$C$16,IF(AND(F80="MODERATE",G80="LOW"),'Erosion Rates'!$C$17,IF(AND(F80="MODERATE",G80="MODERATE"),'Erosion Rates'!$C$18,IF(AND(F80="MODERATE",G80="HIGH"),'Erosion Rates'!$C$19,IF(AND(F80="MODERATE",G80="VERY HIGH"),'Erosion Rates'!$C$20,IF(AND(F80="MODERATE",G80="EXTREME"),'Erosion Rates'!$C$21,IF(AND(F80="HIGH",G80="VERY LOW"),'Erosion Rates'!$C$22,IF(AND(F80="HIGH",G80="LOW"),'Erosion Rates'!$C$23,IF(AND(F80="HIGH",G80="MODERATE"),'Erosion Rates'!$C$24,IF(AND(F80="HIGH",G80="HIGH"),'Erosion Rates'!$C$25,IF(AND(F80="HIGH",G80="VERY HIGH"),'Erosion Rates'!$C$26,IF(AND(F80="HIGH",G80="EXTREME"),'Erosion Rates'!$C$27,IF(AND(F80="VERY HIGH",G80="low"),'Erosion Rates'!$C$28,IF(AND(F80="VERY HIGH",G80="LOW"),'Erosion Rates'!$C$29,IF(AND(F80="VERY HIGH",G80="MODERATE"),'Erosion Rates'!$C$30,IF(AND(F80="VERY HIGH",G80="HIGH"),'Erosion Rates'!$C$31,IF(AND(F80="VERY HIGH",G80="VERY HIGH"),'Erosion Rates'!$C$32,IF(AND(F80="VERY HIGH",G80="EXTREME"),'Erosion Rates'!$C$33,IF(AND(F80="EXTREME",G80="VERY LOW"),'Erosion Rates'!$C$34,IF(AND(F80="EXTREME",G80="LOW"),'Erosion Rates'!$C$35,IF(AND(F80="EXTREME",G80="MODERATE"),'Erosion Rates'!$C$36,IF(AND(F80="EXTREME",G80="HIGH"),'Erosion Rates'!$C$37,IF(AND(F80="EXTREME",G80="VERY HIGH"),'Erosion Rates'!$C$38,IF(AND(F80="EXTREME",G80="EXTREME"),'Erosion Rates'!$C$39))))))))))))))))))))))))))))))))))))))</f>
        <v/>
      </c>
      <c r="I80" s="215" t="str">
        <f t="shared" ref="I80" si="35">IF(D80=0,"",IF(H80=0,"",(H80*D80*E80)))</f>
        <v/>
      </c>
      <c r="J80" s="210" t="str">
        <f>IF(D80=0,"",((I80*Instructions!F51/2000)))</f>
        <v/>
      </c>
      <c r="K80" s="215" t="str">
        <f>IF(D80=0,"",((I80*Instructions!F51/2000/D80)))</f>
        <v/>
      </c>
      <c r="L80" s="210" t="str">
        <f>IF(J80="","",J80*(Instructions!F55/100)*Instructions!F52)</f>
        <v/>
      </c>
      <c r="M80" s="210" t="str">
        <f>IF(J80="","",J80*(Instructions!F55/100)*Instructions!F53)</f>
        <v/>
      </c>
      <c r="N80" s="210" t="str">
        <f>IF(J80="","",J80*(Instructions!F55/100)*Instructions!F54)</f>
        <v/>
      </c>
      <c r="O80" s="216"/>
    </row>
    <row r="81" spans="1:15" ht="16.5" thickBot="1" x14ac:dyDescent="0.3">
      <c r="A81" s="222"/>
      <c r="B81" s="142"/>
      <c r="C81" s="142"/>
      <c r="D81" s="221"/>
      <c r="E81" s="221"/>
      <c r="F81" s="223"/>
      <c r="G81" s="220"/>
      <c r="H81" s="211"/>
      <c r="I81" s="215"/>
      <c r="J81" s="211"/>
      <c r="K81" s="215"/>
      <c r="L81" s="211"/>
      <c r="M81" s="211"/>
      <c r="N81" s="211"/>
      <c r="O81" s="217"/>
    </row>
    <row r="82" spans="1:15" ht="16.5" thickBot="1" x14ac:dyDescent="0.3">
      <c r="A82" s="222">
        <f>'BK # 39 - BEHI'!F6</f>
        <v>0</v>
      </c>
      <c r="B82" s="141"/>
      <c r="C82" s="141"/>
      <c r="D82" s="221">
        <f>'BK # 39 - BEHI'!Y6</f>
        <v>0</v>
      </c>
      <c r="E82" s="221">
        <f>'BK # 39 - BEHI'!A12</f>
        <v>0</v>
      </c>
      <c r="F82" s="223" t="str">
        <f>'BK # 39 - BEHI'!AU5</f>
        <v/>
      </c>
      <c r="G82" s="219" t="str">
        <f>'BK # 39 - NBS'!I52</f>
        <v xml:space="preserve"> </v>
      </c>
      <c r="H82" s="210" t="str">
        <f>IF(D82=0,"",IF(F82=0,"",IF(AND(F82="VERY LOW",G82="VERY LOW"),'Erosion Rates'!$C$4,IF(AND(F82="VERY LOW",G82="LOW"),'Erosion Rates'!$C$5,IF(AND(F82="VERY LOW",G82="MODERATE"),'Erosion Rates'!$C$6,IF(AND(F82="VERY LOW",G82="HIGH"),'Erosion Rates'!$C$7,IF(AND(F82="VERY LOW",G82="VERY HIGH"),'Erosion Rates'!$C$8,IF(AND(F82="VERY LOW",G82="EXTREME"),'Erosion Rates'!$C$9,IF(AND(F82="LOW",G82="VERY LOW"),'Erosion Rates'!$C$10,IF(AND(F82="LOW",G82="LOW"),'Erosion Rates'!$C$11,IF(AND(F82="LOW",G82="MODERATE"),'Erosion Rates'!$C$12,IF(AND(F82="LOW",G82="HIGH"),'Erosion Rates'!$C$13,IF(AND(F82="LOW",G82="VERY HIGH"),'Erosion Rates'!$C$14,IF(AND(F82="LOW",G82="EXTREME"),'Erosion Rates'!$C$15,IF(AND(F82="MODERATE",G82="VERY LOW"),'Erosion Rates'!$C$16,IF(AND(F82="MODERATE",G82="LOW"),'Erosion Rates'!$C$17,IF(AND(F82="MODERATE",G82="MODERATE"),'Erosion Rates'!$C$18,IF(AND(F82="MODERATE",G82="HIGH"),'Erosion Rates'!$C$19,IF(AND(F82="MODERATE",G82="VERY HIGH"),'Erosion Rates'!$C$20,IF(AND(F82="MODERATE",G82="EXTREME"),'Erosion Rates'!$C$21,IF(AND(F82="HIGH",G82="VERY LOW"),'Erosion Rates'!$C$22,IF(AND(F82="HIGH",G82="LOW"),'Erosion Rates'!$C$23,IF(AND(F82="HIGH",G82="MODERATE"),'Erosion Rates'!$C$24,IF(AND(F82="HIGH",G82="HIGH"),'Erosion Rates'!$C$25,IF(AND(F82="HIGH",G82="VERY HIGH"),'Erosion Rates'!$C$26,IF(AND(F82="HIGH",G82="EXTREME"),'Erosion Rates'!$C$27,IF(AND(F82="VERY HIGH",G82="low"),'Erosion Rates'!$C$28,IF(AND(F82="VERY HIGH",G82="LOW"),'Erosion Rates'!$C$29,IF(AND(F82="VERY HIGH",G82="MODERATE"),'Erosion Rates'!$C$30,IF(AND(F82="VERY HIGH",G82="HIGH"),'Erosion Rates'!$C$31,IF(AND(F82="VERY HIGH",G82="VERY HIGH"),'Erosion Rates'!$C$32,IF(AND(F82="VERY HIGH",G82="EXTREME"),'Erosion Rates'!$C$33,IF(AND(F82="EXTREME",G82="VERY LOW"),'Erosion Rates'!$C$34,IF(AND(F82="EXTREME",G82="LOW"),'Erosion Rates'!$C$35,IF(AND(F82="EXTREME",G82="MODERATE"),'Erosion Rates'!$C$36,IF(AND(F82="EXTREME",G82="HIGH"),'Erosion Rates'!$C$37,IF(AND(F82="EXTREME",G82="VERY HIGH"),'Erosion Rates'!$C$38,IF(AND(F82="EXTREME",G82="EXTREME"),'Erosion Rates'!$C$39))))))))))))))))))))))))))))))))))))))</f>
        <v/>
      </c>
      <c r="I82" s="215" t="str">
        <f t="shared" ref="I82" si="36">IF(D82=0,"",IF(H82=0,"",(H82*D82*E82)))</f>
        <v/>
      </c>
      <c r="J82" s="210" t="str">
        <f>IF(D82=0,"",((I82*Instructions!F51/2000)))</f>
        <v/>
      </c>
      <c r="K82" s="215" t="str">
        <f>IF(D82=0,"",((I82*Instructions!F51/2000/D82)))</f>
        <v/>
      </c>
      <c r="L82" s="210" t="str">
        <f>IF(J82="","",J82*(Instructions!F55/100)*Instructions!F52)</f>
        <v/>
      </c>
      <c r="M82" s="210" t="str">
        <f>IF(J82="","",J82*(Instructions!F55/100)*Instructions!F53)</f>
        <v/>
      </c>
      <c r="N82" s="210" t="str">
        <f>IF(J82="","",J82*(Instructions!F55/100)*Instructions!F54)</f>
        <v/>
      </c>
      <c r="O82" s="216"/>
    </row>
    <row r="83" spans="1:15" ht="16.5" thickBot="1" x14ac:dyDescent="0.3">
      <c r="A83" s="222"/>
      <c r="B83" s="142"/>
      <c r="C83" s="142"/>
      <c r="D83" s="221"/>
      <c r="E83" s="221"/>
      <c r="F83" s="223"/>
      <c r="G83" s="220"/>
      <c r="H83" s="211"/>
      <c r="I83" s="215"/>
      <c r="J83" s="211"/>
      <c r="K83" s="215"/>
      <c r="L83" s="211"/>
      <c r="M83" s="211"/>
      <c r="N83" s="211"/>
      <c r="O83" s="217"/>
    </row>
    <row r="84" spans="1:15" ht="16.5" thickBot="1" x14ac:dyDescent="0.3">
      <c r="A84" s="222">
        <f>'BK # 40 - BEHI'!F6</f>
        <v>0</v>
      </c>
      <c r="B84" s="141"/>
      <c r="C84" s="141"/>
      <c r="D84" s="221">
        <f>'BK # 40 - BEHI'!Y6</f>
        <v>0</v>
      </c>
      <c r="E84" s="221">
        <f>'BK # 40 - BEHI'!A12</f>
        <v>0</v>
      </c>
      <c r="F84" s="219" t="str">
        <f>'BK # 40 - BEHI'!AU5</f>
        <v/>
      </c>
      <c r="G84" s="219" t="str">
        <f>'BK # 40 - NBS'!I52</f>
        <v xml:space="preserve"> </v>
      </c>
      <c r="H84" s="210" t="str">
        <f>IF(D84=0,"",IF(F84=0,"",IF(AND(F84="VERY LOW",G84="VERY LOW"),'Erosion Rates'!$C$4,IF(AND(F84="VERY LOW",G84="LOW"),'Erosion Rates'!$C$5,IF(AND(F84="VERY LOW",G84="MODERATE"),'Erosion Rates'!$C$6,IF(AND(F84="VERY LOW",G84="HIGH"),'Erosion Rates'!$C$7,IF(AND(F84="VERY LOW",G84="VERY HIGH"),'Erosion Rates'!$C$8,IF(AND(F84="VERY LOW",G84="EXTREME"),'Erosion Rates'!$C$9,IF(AND(F84="LOW",G84="VERY LOW"),'Erosion Rates'!$C$10,IF(AND(F84="LOW",G84="LOW"),'Erosion Rates'!$C$11,IF(AND(F84="LOW",G84="MODERATE"),'Erosion Rates'!$C$12,IF(AND(F84="LOW",G84="HIGH"),'Erosion Rates'!$C$13,IF(AND(F84="LOW",G84="VERY HIGH"),'Erosion Rates'!$C$14,IF(AND(F84="LOW",G84="EXTREME"),'Erosion Rates'!$C$15,IF(AND(F84="MODERATE",G84="VERY LOW"),'Erosion Rates'!$C$16,IF(AND(F84="MODERATE",G84="LOW"),'Erosion Rates'!$C$17,IF(AND(F84="MODERATE",G84="MODERATE"),'Erosion Rates'!$C$18,IF(AND(F84="MODERATE",G84="HIGH"),'Erosion Rates'!$C$19,IF(AND(F84="MODERATE",G84="VERY HIGH"),'Erosion Rates'!$C$20,IF(AND(F84="MODERATE",G84="EXTREME"),'Erosion Rates'!$C$21,IF(AND(F84="HIGH",G84="VERY LOW"),'Erosion Rates'!$C$22,IF(AND(F84="HIGH",G84="LOW"),'Erosion Rates'!$C$23,IF(AND(F84="HIGH",G84="MODERATE"),'Erosion Rates'!$C$24,IF(AND(F84="HIGH",G84="HIGH"),'Erosion Rates'!$C$25,IF(AND(F84="HIGH",G84="VERY HIGH"),'Erosion Rates'!$C$26,IF(AND(F84="HIGH",G84="EXTREME"),'Erosion Rates'!$C$27,IF(AND(F84="VERY HIGH",G84="low"),'Erosion Rates'!$C$28,IF(AND(F84="VERY HIGH",G84="LOW"),'Erosion Rates'!$C$29,IF(AND(F84="VERY HIGH",G84="MODERATE"),'Erosion Rates'!$C$30,IF(AND(F84="VERY HIGH",G84="HIGH"),'Erosion Rates'!$C$31,IF(AND(F84="VERY HIGH",G84="VERY HIGH"),'Erosion Rates'!$C$32,IF(AND(F84="VERY HIGH",G84="EXTREME"),'Erosion Rates'!$C$33,IF(AND(F84="EXTREME",G84="VERY LOW"),'Erosion Rates'!$C$34,IF(AND(F84="EXTREME",G84="LOW"),'Erosion Rates'!$C$35,IF(AND(F84="EXTREME",G84="MODERATE"),'Erosion Rates'!$C$36,IF(AND(F84="EXTREME",G84="HIGH"),'Erosion Rates'!$C$37,IF(AND(F84="EXTREME",G84="VERY HIGH"),'Erosion Rates'!$C$38,IF(AND(F84="EXTREME",G84="EXTREME"),'Erosion Rates'!$C$39))))))))))))))))))))))))))))))))))))))</f>
        <v/>
      </c>
      <c r="I84" s="215" t="str">
        <f t="shared" ref="I84:I146" si="37">IF(D84=0,"",IF(H84=0,"",(H84*D84*E84)))</f>
        <v/>
      </c>
      <c r="J84" s="210" t="str">
        <f>IF(D84=0,"",((I84*Instructions!F51/2000)))</f>
        <v/>
      </c>
      <c r="K84" s="215" t="str">
        <f>IF(D84=0,"",((I84*Instructions!F51/2000/D84)))</f>
        <v/>
      </c>
      <c r="L84" s="210" t="str">
        <f>IF(J84="","",J84*(Instructions!F55/100)*Instructions!F52)</f>
        <v/>
      </c>
      <c r="M84" s="210" t="str">
        <f>IF(J84="","",J84*(Instructions!F55/100)*Instructions!F53)</f>
        <v/>
      </c>
      <c r="N84" s="210" t="str">
        <f>IF(J84="","",J84*(Instructions!F55/100)*Instructions!F54)</f>
        <v/>
      </c>
      <c r="O84" s="216"/>
    </row>
    <row r="85" spans="1:15" ht="16.5" thickBot="1" x14ac:dyDescent="0.3">
      <c r="A85" s="222"/>
      <c r="B85" s="142"/>
      <c r="C85" s="142"/>
      <c r="D85" s="221"/>
      <c r="E85" s="221"/>
      <c r="F85" s="220"/>
      <c r="G85" s="220"/>
      <c r="H85" s="211"/>
      <c r="I85" s="215"/>
      <c r="J85" s="211"/>
      <c r="K85" s="215"/>
      <c r="L85" s="211"/>
      <c r="M85" s="211"/>
      <c r="N85" s="211"/>
      <c r="O85" s="217"/>
    </row>
    <row r="86" spans="1:15" ht="16.5" thickBot="1" x14ac:dyDescent="0.3">
      <c r="A86" s="222">
        <f>'BK # 41 - BEHI'!F6</f>
        <v>0</v>
      </c>
      <c r="B86" s="141"/>
      <c r="C86" s="141"/>
      <c r="D86" s="221">
        <f>'BK # 41 - BEHI'!Y6</f>
        <v>0</v>
      </c>
      <c r="E86" s="221">
        <f>'BK # 41 - BEHI'!A12</f>
        <v>0</v>
      </c>
      <c r="F86" s="219" t="str">
        <f>'BK # 41 - BEHI'!AU5</f>
        <v/>
      </c>
      <c r="G86" s="219" t="str">
        <f>'BK # 41 - NBS'!I52</f>
        <v xml:space="preserve"> </v>
      </c>
      <c r="H86" s="210" t="str">
        <f>IF(D86=0,"",IF(F86=0,"",IF(AND(F86="VERY LOW",G86="VERY LOW"),'Erosion Rates'!$C$4,IF(AND(F86="VERY LOW",G86="LOW"),'Erosion Rates'!$C$5,IF(AND(F86="VERY LOW",G86="MODERATE"),'Erosion Rates'!$C$6,IF(AND(F86="VERY LOW",G86="HIGH"),'Erosion Rates'!$C$7,IF(AND(F86="VERY LOW",G86="VERY HIGH"),'Erosion Rates'!$C$8,IF(AND(F86="VERY LOW",G86="EXTREME"),'Erosion Rates'!$C$9,IF(AND(F86="LOW",G86="VERY LOW"),'Erosion Rates'!$C$10,IF(AND(F86="LOW",G86="LOW"),'Erosion Rates'!$C$11,IF(AND(F86="LOW",G86="MODERATE"),'Erosion Rates'!$C$12,IF(AND(F86="LOW",G86="HIGH"),'Erosion Rates'!$C$13,IF(AND(F86="LOW",G86="VERY HIGH"),'Erosion Rates'!$C$14,IF(AND(F86="LOW",G86="EXTREME"),'Erosion Rates'!$C$15,IF(AND(F86="MODERATE",G86="VERY LOW"),'Erosion Rates'!$C$16,IF(AND(F86="MODERATE",G86="LOW"),'Erosion Rates'!$C$17,IF(AND(F86="MODERATE",G86="MODERATE"),'Erosion Rates'!$C$18,IF(AND(F86="MODERATE",G86="HIGH"),'Erosion Rates'!$C$19,IF(AND(F86="MODERATE",G86="VERY HIGH"),'Erosion Rates'!$C$20,IF(AND(F86="MODERATE",G86="EXTREME"),'Erosion Rates'!$C$21,IF(AND(F86="HIGH",G86="VERY LOW"),'Erosion Rates'!$C$22,IF(AND(F86="HIGH",G86="LOW"),'Erosion Rates'!$C$23,IF(AND(F86="HIGH",G86="MODERATE"),'Erosion Rates'!$C$24,IF(AND(F86="HIGH",G86="HIGH"),'Erosion Rates'!$C$25,IF(AND(F86="HIGH",G86="VERY HIGH"),'Erosion Rates'!$C$26,IF(AND(F86="HIGH",G86="EXTREME"),'Erosion Rates'!$C$27,IF(AND(F86="VERY HIGH",G86="low"),'Erosion Rates'!$C$28,IF(AND(F86="VERY HIGH",G86="LOW"),'Erosion Rates'!$C$29,IF(AND(F86="VERY HIGH",G86="MODERATE"),'Erosion Rates'!$C$30,IF(AND(F86="VERY HIGH",G86="HIGH"),'Erosion Rates'!$C$31,IF(AND(F86="VERY HIGH",G86="VERY HIGH"),'Erosion Rates'!$C$32,IF(AND(F86="VERY HIGH",G86="EXTREME"),'Erosion Rates'!$C$33,IF(AND(F86="EXTREME",G86="VERY LOW"),'Erosion Rates'!$C$34,IF(AND(F86="EXTREME",G86="LOW"),'Erosion Rates'!$C$35,IF(AND(F86="EXTREME",G86="MODERATE"),'Erosion Rates'!$C$36,IF(AND(F86="EXTREME",G86="HIGH"),'Erosion Rates'!$C$37,IF(AND(F86="EXTREME",G86="VERY HIGH"),'Erosion Rates'!$C$38,IF(AND(F86="EXTREME",G86="EXTREME"),'Erosion Rates'!$C$39))))))))))))))))))))))))))))))))))))))</f>
        <v/>
      </c>
      <c r="I86" s="215" t="str">
        <f t="shared" si="37"/>
        <v/>
      </c>
      <c r="J86" s="210" t="str">
        <f>IF(D86=0,"",((I86*Instructions!F51/2000)))</f>
        <v/>
      </c>
      <c r="K86" s="215" t="str">
        <f>IF(D86=0,"",((I86*Instructions!F51/2000/D86)))</f>
        <v/>
      </c>
      <c r="L86" s="210" t="str">
        <f>IF(J86="","",J86*(Instructions!F55/100)*Instructions!F52)</f>
        <v/>
      </c>
      <c r="M86" s="210" t="str">
        <f>IF(J86="","",J86*(Instructions!F55/100)*Instructions!F53)</f>
        <v/>
      </c>
      <c r="N86" s="210" t="str">
        <f>IF(J86="","",J86*(Instructions!F55/100)*Instructions!F54)</f>
        <v/>
      </c>
      <c r="O86" s="216"/>
    </row>
    <row r="87" spans="1:15" ht="16.5" thickBot="1" x14ac:dyDescent="0.3">
      <c r="A87" s="222"/>
      <c r="B87" s="142"/>
      <c r="C87" s="142"/>
      <c r="D87" s="221"/>
      <c r="E87" s="221"/>
      <c r="F87" s="220"/>
      <c r="G87" s="220"/>
      <c r="H87" s="211"/>
      <c r="I87" s="215"/>
      <c r="J87" s="211"/>
      <c r="K87" s="215"/>
      <c r="L87" s="211"/>
      <c r="M87" s="211"/>
      <c r="N87" s="211"/>
      <c r="O87" s="217"/>
    </row>
    <row r="88" spans="1:15" ht="16.5" thickBot="1" x14ac:dyDescent="0.3">
      <c r="A88" s="222">
        <f>'BK # 42 - BEHI'!F6</f>
        <v>0</v>
      </c>
      <c r="B88" s="141"/>
      <c r="C88" s="141"/>
      <c r="D88" s="221">
        <f>'BK # 42 - BEHI'!Y6</f>
        <v>0</v>
      </c>
      <c r="E88" s="221">
        <f>'BK # 42 - BEHI'!A12</f>
        <v>0</v>
      </c>
      <c r="F88" s="219" t="str">
        <f>'BK # 42 - BEHI'!AU5</f>
        <v/>
      </c>
      <c r="G88" s="219" t="str">
        <f>'BK # 42 - NBS'!I52</f>
        <v xml:space="preserve"> </v>
      </c>
      <c r="H88" s="210" t="str">
        <f>IF(D88=0,"",IF(F88=0,"",IF(AND(F88="VERY LOW",G88="VERY LOW"),'Erosion Rates'!$C$4,IF(AND(F88="VERY LOW",G88="LOW"),'Erosion Rates'!$C$5,IF(AND(F88="VERY LOW",G88="MODERATE"),'Erosion Rates'!$C$6,IF(AND(F88="VERY LOW",G88="HIGH"),'Erosion Rates'!$C$7,IF(AND(F88="VERY LOW",G88="VERY HIGH"),'Erosion Rates'!$C$8,IF(AND(F88="VERY LOW",G88="EXTREME"),'Erosion Rates'!$C$9,IF(AND(F88="LOW",G88="VERY LOW"),'Erosion Rates'!$C$10,IF(AND(F88="LOW",G88="LOW"),'Erosion Rates'!$C$11,IF(AND(F88="LOW",G88="MODERATE"),'Erosion Rates'!$C$12,IF(AND(F88="LOW",G88="HIGH"),'Erosion Rates'!$C$13,IF(AND(F88="LOW",G88="VERY HIGH"),'Erosion Rates'!$C$14,IF(AND(F88="LOW",G88="EXTREME"),'Erosion Rates'!$C$15,IF(AND(F88="MODERATE",G88="VERY LOW"),'Erosion Rates'!$C$16,IF(AND(F88="MODERATE",G88="LOW"),'Erosion Rates'!$C$17,IF(AND(F88="MODERATE",G88="MODERATE"),'Erosion Rates'!$C$18,IF(AND(F88="MODERATE",G88="HIGH"),'Erosion Rates'!$C$19,IF(AND(F88="MODERATE",G88="VERY HIGH"),'Erosion Rates'!$C$20,IF(AND(F88="MODERATE",G88="EXTREME"),'Erosion Rates'!$C$21,IF(AND(F88="HIGH",G88="VERY LOW"),'Erosion Rates'!$C$22,IF(AND(F88="HIGH",G88="LOW"),'Erosion Rates'!$C$23,IF(AND(F88="HIGH",G88="MODERATE"),'Erosion Rates'!$C$24,IF(AND(F88="HIGH",G88="HIGH"),'Erosion Rates'!$C$25,IF(AND(F88="HIGH",G88="VERY HIGH"),'Erosion Rates'!$C$26,IF(AND(F88="HIGH",G88="EXTREME"),'Erosion Rates'!$C$27,IF(AND(F88="VERY HIGH",G88="low"),'Erosion Rates'!$C$28,IF(AND(F88="VERY HIGH",G88="LOW"),'Erosion Rates'!$C$29,IF(AND(F88="VERY HIGH",G88="MODERATE"),'Erosion Rates'!$C$30,IF(AND(F88="VERY HIGH",G88="HIGH"),'Erosion Rates'!$C$31,IF(AND(F88="VERY HIGH",G88="VERY HIGH"),'Erosion Rates'!$C$32,IF(AND(F88="VERY HIGH",G88="EXTREME"),'Erosion Rates'!$C$33,IF(AND(F88="EXTREME",G88="VERY LOW"),'Erosion Rates'!$C$34,IF(AND(F88="EXTREME",G88="LOW"),'Erosion Rates'!$C$35,IF(AND(F88="EXTREME",G88="MODERATE"),'Erosion Rates'!$C$36,IF(AND(F88="EXTREME",G88="HIGH"),'Erosion Rates'!$C$37,IF(AND(F88="EXTREME",G88="VERY HIGH"),'Erosion Rates'!$C$38,IF(AND(F88="EXTREME",G88="EXTREME"),'Erosion Rates'!$C$39))))))))))))))))))))))))))))))))))))))</f>
        <v/>
      </c>
      <c r="I88" s="215" t="str">
        <f t="shared" si="37"/>
        <v/>
      </c>
      <c r="J88" s="210" t="str">
        <f>IF(D88=0,"",((I88*Instructions!F51/2000)))</f>
        <v/>
      </c>
      <c r="K88" s="215" t="str">
        <f>IF(D88=0,"",((I88*Instructions!F51/2000/D88)))</f>
        <v/>
      </c>
      <c r="L88" s="210" t="str">
        <f>IF(J88="","",J88*(Instructions!F55/100)*Instructions!F52)</f>
        <v/>
      </c>
      <c r="M88" s="210" t="str">
        <f>IF(J88="","",J88*(Instructions!F55/100)*Instructions!F53)</f>
        <v/>
      </c>
      <c r="N88" s="210" t="str">
        <f>IF(J88="","",J88*(Instructions!F55/100)*Instructions!F54)</f>
        <v/>
      </c>
      <c r="O88" s="216"/>
    </row>
    <row r="89" spans="1:15" ht="16.5" thickBot="1" x14ac:dyDescent="0.3">
      <c r="A89" s="222"/>
      <c r="B89" s="142"/>
      <c r="C89" s="142"/>
      <c r="D89" s="221"/>
      <c r="E89" s="221"/>
      <c r="F89" s="220"/>
      <c r="G89" s="220"/>
      <c r="H89" s="211"/>
      <c r="I89" s="215"/>
      <c r="J89" s="211"/>
      <c r="K89" s="215"/>
      <c r="L89" s="211"/>
      <c r="M89" s="211"/>
      <c r="N89" s="211"/>
      <c r="O89" s="217"/>
    </row>
    <row r="90" spans="1:15" ht="16.5" thickBot="1" x14ac:dyDescent="0.3">
      <c r="A90" s="222">
        <f>'BK # 43 - BEHI'!F6</f>
        <v>0</v>
      </c>
      <c r="B90" s="141"/>
      <c r="C90" s="141"/>
      <c r="D90" s="221">
        <f>'BK # 43 - BEHI'!Y6</f>
        <v>0</v>
      </c>
      <c r="E90" s="221">
        <f>'BK # 43 - BEHI'!A12</f>
        <v>0</v>
      </c>
      <c r="F90" s="219" t="str">
        <f>'BK # 43 - BEHI'!AU5</f>
        <v/>
      </c>
      <c r="G90" s="219" t="str">
        <f>'BK # 43 - NBS'!I52</f>
        <v xml:space="preserve"> </v>
      </c>
      <c r="H90" s="210" t="str">
        <f>IF(D90=0,"",IF(F90=0,"",IF(AND(F90="VERY LOW",G90="VERY LOW"),'Erosion Rates'!$C$4,IF(AND(F90="VERY LOW",G90="LOW"),'Erosion Rates'!$C$5,IF(AND(F90="VERY LOW",G90="MODERATE"),'Erosion Rates'!$C$6,IF(AND(F90="VERY LOW",G90="HIGH"),'Erosion Rates'!$C$7,IF(AND(F90="VERY LOW",G90="VERY HIGH"),'Erosion Rates'!$C$8,IF(AND(F90="VERY LOW",G90="EXTREME"),'Erosion Rates'!$C$9,IF(AND(F90="LOW",G90="VERY LOW"),'Erosion Rates'!$C$10,IF(AND(F90="LOW",G90="LOW"),'Erosion Rates'!$C$11,IF(AND(F90="LOW",G90="MODERATE"),'Erosion Rates'!$C$12,IF(AND(F90="LOW",G90="HIGH"),'Erosion Rates'!$C$13,IF(AND(F90="LOW",G90="VERY HIGH"),'Erosion Rates'!$C$14,IF(AND(F90="LOW",G90="EXTREME"),'Erosion Rates'!$C$15,IF(AND(F90="MODERATE",G90="VERY LOW"),'Erosion Rates'!$C$16,IF(AND(F90="MODERATE",G90="LOW"),'Erosion Rates'!$C$17,IF(AND(F90="MODERATE",G90="MODERATE"),'Erosion Rates'!$C$18,IF(AND(F90="MODERATE",G90="HIGH"),'Erosion Rates'!$C$19,IF(AND(F90="MODERATE",G90="VERY HIGH"),'Erosion Rates'!$C$20,IF(AND(F90="MODERATE",G90="EXTREME"),'Erosion Rates'!$C$21,IF(AND(F90="HIGH",G90="VERY LOW"),'Erosion Rates'!$C$22,IF(AND(F90="HIGH",G90="LOW"),'Erosion Rates'!$C$23,IF(AND(F90="HIGH",G90="MODERATE"),'Erosion Rates'!$C$24,IF(AND(F90="HIGH",G90="HIGH"),'Erosion Rates'!$C$25,IF(AND(F90="HIGH",G90="VERY HIGH"),'Erosion Rates'!$C$26,IF(AND(F90="HIGH",G90="EXTREME"),'Erosion Rates'!$C$27,IF(AND(F90="VERY HIGH",G90="low"),'Erosion Rates'!$C$28,IF(AND(F90="VERY HIGH",G90="LOW"),'Erosion Rates'!$C$29,IF(AND(F90="VERY HIGH",G90="MODERATE"),'Erosion Rates'!$C$30,IF(AND(F90="VERY HIGH",G90="HIGH"),'Erosion Rates'!$C$31,IF(AND(F90="VERY HIGH",G90="VERY HIGH"),'Erosion Rates'!$C$32,IF(AND(F90="VERY HIGH",G90="EXTREME"),'Erosion Rates'!$C$33,IF(AND(F90="EXTREME",G90="VERY LOW"),'Erosion Rates'!$C$34,IF(AND(F90="EXTREME",G90="LOW"),'Erosion Rates'!$C$35,IF(AND(F90="EXTREME",G90="MODERATE"),'Erosion Rates'!$C$36,IF(AND(F90="EXTREME",G90="HIGH"),'Erosion Rates'!$C$37,IF(AND(F90="EXTREME",G90="VERY HIGH"),'Erosion Rates'!$C$38,IF(AND(F90="EXTREME",G90="EXTREME"),'Erosion Rates'!$C$39))))))))))))))))))))))))))))))))))))))</f>
        <v/>
      </c>
      <c r="I90" s="215" t="str">
        <f t="shared" si="37"/>
        <v/>
      </c>
      <c r="J90" s="210" t="str">
        <f>IF(D90=0,"",((I90*Instructions!F51/2000)))</f>
        <v/>
      </c>
      <c r="K90" s="215" t="str">
        <f>IF(D90=0,"",((I90*Instructions!F51/2000/D90)))</f>
        <v/>
      </c>
      <c r="L90" s="210" t="str">
        <f>IF(J90="","",J90*(Instructions!F55/100)*Instructions!F52)</f>
        <v/>
      </c>
      <c r="M90" s="210" t="str">
        <f>IF(J90="","",J90*(Instructions!F55/100)*Instructions!F53)</f>
        <v/>
      </c>
      <c r="N90" s="210" t="str">
        <f>IF(J90="","",J90*(Instructions!F55/100)*Instructions!F54)</f>
        <v/>
      </c>
      <c r="O90" s="216"/>
    </row>
    <row r="91" spans="1:15" ht="16.5" thickBot="1" x14ac:dyDescent="0.3">
      <c r="A91" s="222"/>
      <c r="B91" s="142"/>
      <c r="C91" s="142"/>
      <c r="D91" s="221"/>
      <c r="E91" s="221"/>
      <c r="F91" s="220"/>
      <c r="G91" s="220"/>
      <c r="H91" s="211"/>
      <c r="I91" s="215"/>
      <c r="J91" s="211"/>
      <c r="K91" s="215"/>
      <c r="L91" s="211"/>
      <c r="M91" s="211"/>
      <c r="N91" s="211"/>
      <c r="O91" s="217"/>
    </row>
    <row r="92" spans="1:15" ht="16.5" thickBot="1" x14ac:dyDescent="0.3">
      <c r="A92" s="222">
        <f>'BK # 44 - BEHI'!F6</f>
        <v>0</v>
      </c>
      <c r="B92" s="141"/>
      <c r="C92" s="141"/>
      <c r="D92" s="221">
        <f>'BK # 44 - BEHI'!Y6</f>
        <v>0</v>
      </c>
      <c r="E92" s="221">
        <f>'BK # 44 - BEHI'!A12</f>
        <v>0</v>
      </c>
      <c r="F92" s="219" t="str">
        <f>'BK # 44 - BEHI'!AU5</f>
        <v/>
      </c>
      <c r="G92" s="219" t="str">
        <f>'BK # 44 - NBS'!I52</f>
        <v xml:space="preserve"> </v>
      </c>
      <c r="H92" s="210" t="str">
        <f>IF(D92=0,"",IF(F92=0,"",IF(AND(F92="VERY LOW",G92="VERY LOW"),'Erosion Rates'!$C$4,IF(AND(F92="VERY LOW",G92="LOW"),'Erosion Rates'!$C$5,IF(AND(F92="VERY LOW",G92="MODERATE"),'Erosion Rates'!$C$6,IF(AND(F92="VERY LOW",G92="HIGH"),'Erosion Rates'!$C$7,IF(AND(F92="VERY LOW",G92="VERY HIGH"),'Erosion Rates'!$C$8,IF(AND(F92="VERY LOW",G92="EXTREME"),'Erosion Rates'!$C$9,IF(AND(F92="LOW",G92="VERY LOW"),'Erosion Rates'!$C$10,IF(AND(F92="LOW",G92="LOW"),'Erosion Rates'!$C$11,IF(AND(F92="LOW",G92="MODERATE"),'Erosion Rates'!$C$12,IF(AND(F92="LOW",G92="HIGH"),'Erosion Rates'!$C$13,IF(AND(F92="LOW",G92="VERY HIGH"),'Erosion Rates'!$C$14,IF(AND(F92="LOW",G92="EXTREME"),'Erosion Rates'!$C$15,IF(AND(F92="MODERATE",G92="VERY LOW"),'Erosion Rates'!$C$16,IF(AND(F92="MODERATE",G92="LOW"),'Erosion Rates'!$C$17,IF(AND(F92="MODERATE",G92="MODERATE"),'Erosion Rates'!$C$18,IF(AND(F92="MODERATE",G92="HIGH"),'Erosion Rates'!$C$19,IF(AND(F92="MODERATE",G92="VERY HIGH"),'Erosion Rates'!$C$20,IF(AND(F92="MODERATE",G92="EXTREME"),'Erosion Rates'!$C$21,IF(AND(F92="HIGH",G92="VERY LOW"),'Erosion Rates'!$C$22,IF(AND(F92="HIGH",G92="LOW"),'Erosion Rates'!$C$23,IF(AND(F92="HIGH",G92="MODERATE"),'Erosion Rates'!$C$24,IF(AND(F92="HIGH",G92="HIGH"),'Erosion Rates'!$C$25,IF(AND(F92="HIGH",G92="VERY HIGH"),'Erosion Rates'!$C$26,IF(AND(F92="HIGH",G92="EXTREME"),'Erosion Rates'!$C$27,IF(AND(F92="VERY HIGH",G92="low"),'Erosion Rates'!$C$28,IF(AND(F92="VERY HIGH",G92="LOW"),'Erosion Rates'!$C$29,IF(AND(F92="VERY HIGH",G92="MODERATE"),'Erosion Rates'!$C$30,IF(AND(F92="VERY HIGH",G92="HIGH"),'Erosion Rates'!$C$31,IF(AND(F92="VERY HIGH",G92="VERY HIGH"),'Erosion Rates'!$C$32,IF(AND(F92="VERY HIGH",G92="EXTREME"),'Erosion Rates'!$C$33,IF(AND(F92="EXTREME",G92="VERY LOW"),'Erosion Rates'!$C$34,IF(AND(F92="EXTREME",G92="LOW"),'Erosion Rates'!$C$35,IF(AND(F92="EXTREME",G92="MODERATE"),'Erosion Rates'!$C$36,IF(AND(F92="EXTREME",G92="HIGH"),'Erosion Rates'!$C$37,IF(AND(F92="EXTREME",G92="VERY HIGH"),'Erosion Rates'!$C$38,IF(AND(F92="EXTREME",G92="EXTREME"),'Erosion Rates'!$C$39))))))))))))))))))))))))))))))))))))))</f>
        <v/>
      </c>
      <c r="I92" s="215" t="str">
        <f t="shared" si="37"/>
        <v/>
      </c>
      <c r="J92" s="210" t="str">
        <f>IF(D92=0,"",((I92*Instructions!F51/2000)))</f>
        <v/>
      </c>
      <c r="K92" s="215" t="str">
        <f>IF(D92=0,"",((I92*Instructions!F51/2000/D92)))</f>
        <v/>
      </c>
      <c r="L92" s="210" t="str">
        <f>IF(J92="","",J92*(Instructions!F55/100)*Instructions!F52)</f>
        <v/>
      </c>
      <c r="M92" s="210" t="str">
        <f>IF(J92="","",J92*(Instructions!F55/100)*Instructions!F53)</f>
        <v/>
      </c>
      <c r="N92" s="210" t="str">
        <f>IF(J92="","",J92*(Instructions!F55/100)*Instructions!F54)</f>
        <v/>
      </c>
      <c r="O92" s="216"/>
    </row>
    <row r="93" spans="1:15" ht="16.5" thickBot="1" x14ac:dyDescent="0.3">
      <c r="A93" s="222"/>
      <c r="B93" s="142"/>
      <c r="C93" s="142"/>
      <c r="D93" s="221"/>
      <c r="E93" s="221"/>
      <c r="F93" s="220"/>
      <c r="G93" s="220"/>
      <c r="H93" s="211"/>
      <c r="I93" s="215"/>
      <c r="J93" s="211"/>
      <c r="K93" s="215"/>
      <c r="L93" s="211"/>
      <c r="M93" s="211"/>
      <c r="N93" s="211"/>
      <c r="O93" s="217"/>
    </row>
    <row r="94" spans="1:15" ht="16.5" thickBot="1" x14ac:dyDescent="0.3">
      <c r="A94" s="222">
        <f>'BK # 45 - BEHI'!F6</f>
        <v>0</v>
      </c>
      <c r="B94" s="141"/>
      <c r="C94" s="141"/>
      <c r="D94" s="221">
        <f>'BK # 45 - BEHI'!Y6</f>
        <v>0</v>
      </c>
      <c r="E94" s="221">
        <f>'BK # 45 - BEHI'!A12</f>
        <v>0</v>
      </c>
      <c r="F94" s="219" t="str">
        <f>'BK # 45 - BEHI'!AU5</f>
        <v/>
      </c>
      <c r="G94" s="219" t="str">
        <f>'BK # 45 - NBS'!I52</f>
        <v xml:space="preserve"> </v>
      </c>
      <c r="H94" s="210" t="str">
        <f>IF(D94=0,"",IF(F94=0,"",IF(AND(F94="VERY LOW",G94="VERY LOW"),'Erosion Rates'!$C$4,IF(AND(F94="VERY LOW",G94="LOW"),'Erosion Rates'!$C$5,IF(AND(F94="VERY LOW",G94="MODERATE"),'Erosion Rates'!$C$6,IF(AND(F94="VERY LOW",G94="HIGH"),'Erosion Rates'!$C$7,IF(AND(F94="VERY LOW",G94="VERY HIGH"),'Erosion Rates'!$C$8,IF(AND(F94="VERY LOW",G94="EXTREME"),'Erosion Rates'!$C$9,IF(AND(F94="LOW",G94="VERY LOW"),'Erosion Rates'!$C$10,IF(AND(F94="LOW",G94="LOW"),'Erosion Rates'!$C$11,IF(AND(F94="LOW",G94="MODERATE"),'Erosion Rates'!$C$12,IF(AND(F94="LOW",G94="HIGH"),'Erosion Rates'!$C$13,IF(AND(F94="LOW",G94="VERY HIGH"),'Erosion Rates'!$C$14,IF(AND(F94="LOW",G94="EXTREME"),'Erosion Rates'!$C$15,IF(AND(F94="MODERATE",G94="VERY LOW"),'Erosion Rates'!$C$16,IF(AND(F94="MODERATE",G94="LOW"),'Erosion Rates'!$C$17,IF(AND(F94="MODERATE",G94="MODERATE"),'Erosion Rates'!$C$18,IF(AND(F94="MODERATE",G94="HIGH"),'Erosion Rates'!$C$19,IF(AND(F94="MODERATE",G94="VERY HIGH"),'Erosion Rates'!$C$20,IF(AND(F94="MODERATE",G94="EXTREME"),'Erosion Rates'!$C$21,IF(AND(F94="HIGH",G94="VERY LOW"),'Erosion Rates'!$C$22,IF(AND(F94="HIGH",G94="LOW"),'Erosion Rates'!$C$23,IF(AND(F94="HIGH",G94="MODERATE"),'Erosion Rates'!$C$24,IF(AND(F94="HIGH",G94="HIGH"),'Erosion Rates'!$C$25,IF(AND(F94="HIGH",G94="VERY HIGH"),'Erosion Rates'!$C$26,IF(AND(F94="HIGH",G94="EXTREME"),'Erosion Rates'!$C$27,IF(AND(F94="VERY HIGH",G94="low"),'Erosion Rates'!$C$28,IF(AND(F94="VERY HIGH",G94="LOW"),'Erosion Rates'!$C$29,IF(AND(F94="VERY HIGH",G94="MODERATE"),'Erosion Rates'!$C$30,IF(AND(F94="VERY HIGH",G94="HIGH"),'Erosion Rates'!$C$31,IF(AND(F94="VERY HIGH",G94="VERY HIGH"),'Erosion Rates'!$C$32,IF(AND(F94="VERY HIGH",G94="EXTREME"),'Erosion Rates'!$C$33,IF(AND(F94="EXTREME",G94="VERY LOW"),'Erosion Rates'!$C$34,IF(AND(F94="EXTREME",G94="LOW"),'Erosion Rates'!$C$35,IF(AND(F94="EXTREME",G94="MODERATE"),'Erosion Rates'!$C$36,IF(AND(F94="EXTREME",G94="HIGH"),'Erosion Rates'!$C$37,IF(AND(F94="EXTREME",G94="VERY HIGH"),'Erosion Rates'!$C$38,IF(AND(F94="EXTREME",G94="EXTREME"),'Erosion Rates'!$C$39))))))))))))))))))))))))))))))))))))))</f>
        <v/>
      </c>
      <c r="I94" s="215" t="str">
        <f t="shared" si="37"/>
        <v/>
      </c>
      <c r="J94" s="210" t="str">
        <f>IF(D94=0,"",((I94*Instructions!F51/2000)))</f>
        <v/>
      </c>
      <c r="K94" s="215" t="str">
        <f>IF(D94=0,"",((I94*Instructions!F51/2000/D94)))</f>
        <v/>
      </c>
      <c r="L94" s="210" t="str">
        <f>IF(J94="","",J94*(Instructions!F55/100)*Instructions!F52)</f>
        <v/>
      </c>
      <c r="M94" s="210" t="str">
        <f>IF(J94="","",J94*(Instructions!F55/100)*Instructions!F53)</f>
        <v/>
      </c>
      <c r="N94" s="210" t="str">
        <f>IF(J94="","",J94*(Instructions!F55/100)*Instructions!F54)</f>
        <v/>
      </c>
      <c r="O94" s="216"/>
    </row>
    <row r="95" spans="1:15" ht="16.5" thickBot="1" x14ac:dyDescent="0.3">
      <c r="A95" s="222"/>
      <c r="B95" s="142"/>
      <c r="C95" s="142"/>
      <c r="D95" s="221"/>
      <c r="E95" s="221"/>
      <c r="F95" s="220"/>
      <c r="G95" s="220"/>
      <c r="H95" s="211"/>
      <c r="I95" s="215"/>
      <c r="J95" s="211"/>
      <c r="K95" s="215"/>
      <c r="L95" s="211"/>
      <c r="M95" s="211"/>
      <c r="N95" s="211"/>
      <c r="O95" s="217"/>
    </row>
    <row r="96" spans="1:15" ht="16.5" thickBot="1" x14ac:dyDescent="0.3">
      <c r="A96" s="222">
        <f>'BK # 46 - BEHI'!F6</f>
        <v>0</v>
      </c>
      <c r="B96" s="141"/>
      <c r="C96" s="141"/>
      <c r="D96" s="221">
        <f>'BK # 46 - BEHI'!Y6</f>
        <v>0</v>
      </c>
      <c r="E96" s="221">
        <f>'BK # 46 - BEHI'!A12</f>
        <v>0</v>
      </c>
      <c r="F96" s="219" t="str">
        <f>'BK # 46 - BEHI'!AU5</f>
        <v/>
      </c>
      <c r="G96" s="219" t="str">
        <f>'BK # 46 - NBS'!I52</f>
        <v xml:space="preserve"> </v>
      </c>
      <c r="H96" s="210" t="str">
        <f>IF(D96=0,"",IF(F96=0,"",IF(AND(F96="VERY LOW",G96="VERY LOW"),'Erosion Rates'!$C$4,IF(AND(F96="VERY LOW",G96="LOW"),'Erosion Rates'!$C$5,IF(AND(F96="VERY LOW",G96="MODERATE"),'Erosion Rates'!$C$6,IF(AND(F96="VERY LOW",G96="HIGH"),'Erosion Rates'!$C$7,IF(AND(F96="VERY LOW",G96="VERY HIGH"),'Erosion Rates'!$C$8,IF(AND(F96="VERY LOW",G96="EXTREME"),'Erosion Rates'!$C$9,IF(AND(F96="LOW",G96="VERY LOW"),'Erosion Rates'!$C$10,IF(AND(F96="LOW",G96="LOW"),'Erosion Rates'!$C$11,IF(AND(F96="LOW",G96="MODERATE"),'Erosion Rates'!$C$12,IF(AND(F96="LOW",G96="HIGH"),'Erosion Rates'!$C$13,IF(AND(F96="LOW",G96="VERY HIGH"),'Erosion Rates'!$C$14,IF(AND(F96="LOW",G96="EXTREME"),'Erosion Rates'!$C$15,IF(AND(F96="MODERATE",G96="VERY LOW"),'Erosion Rates'!$C$16,IF(AND(F96="MODERATE",G96="LOW"),'Erosion Rates'!$C$17,IF(AND(F96="MODERATE",G96="MODERATE"),'Erosion Rates'!$C$18,IF(AND(F96="MODERATE",G96="HIGH"),'Erosion Rates'!$C$19,IF(AND(F96="MODERATE",G96="VERY HIGH"),'Erosion Rates'!$C$20,IF(AND(F96="MODERATE",G96="EXTREME"),'Erosion Rates'!$C$21,IF(AND(F96="HIGH",G96="VERY LOW"),'Erosion Rates'!$C$22,IF(AND(F96="HIGH",G96="LOW"),'Erosion Rates'!$C$23,IF(AND(F96="HIGH",G96="MODERATE"),'Erosion Rates'!$C$24,IF(AND(F96="HIGH",G96="HIGH"),'Erosion Rates'!$C$25,IF(AND(F96="HIGH",G96="VERY HIGH"),'Erosion Rates'!$C$26,IF(AND(F96="HIGH",G96="EXTREME"),'Erosion Rates'!$C$27,IF(AND(F96="VERY HIGH",G96="low"),'Erosion Rates'!$C$28,IF(AND(F96="VERY HIGH",G96="LOW"),'Erosion Rates'!$C$29,IF(AND(F96="VERY HIGH",G96="MODERATE"),'Erosion Rates'!$C$30,IF(AND(F96="VERY HIGH",G96="HIGH"),'Erosion Rates'!$C$31,IF(AND(F96="VERY HIGH",G96="VERY HIGH"),'Erosion Rates'!$C$32,IF(AND(F96="VERY HIGH",G96="EXTREME"),'Erosion Rates'!$C$33,IF(AND(F96="EXTREME",G96="VERY LOW"),'Erosion Rates'!$C$34,IF(AND(F96="EXTREME",G96="LOW"),'Erosion Rates'!$C$35,IF(AND(F96="EXTREME",G96="MODERATE"),'Erosion Rates'!$C$36,IF(AND(F96="EXTREME",G96="HIGH"),'Erosion Rates'!$C$37,IF(AND(F96="EXTREME",G96="VERY HIGH"),'Erosion Rates'!$C$38,IF(AND(F96="EXTREME",G96="EXTREME"),'Erosion Rates'!$C$39))))))))))))))))))))))))))))))))))))))</f>
        <v/>
      </c>
      <c r="I96" s="215" t="str">
        <f t="shared" si="37"/>
        <v/>
      </c>
      <c r="J96" s="210" t="str">
        <f>IF(D96=0,"",((I96*Instructions!F51/2000)))</f>
        <v/>
      </c>
      <c r="K96" s="215" t="str">
        <f>IF(D96=0,"",((I96*Instructions!F51/2000/D96)))</f>
        <v/>
      </c>
      <c r="L96" s="210" t="str">
        <f>IF(J96="","",J96*(Instructions!F55/100)*Instructions!F52)</f>
        <v/>
      </c>
      <c r="M96" s="210" t="str">
        <f>IF(J96="","",J96*(Instructions!F55/100)*Instructions!F53)</f>
        <v/>
      </c>
      <c r="N96" s="210" t="str">
        <f>IF(J96="","",J96*(Instructions!F55/100)*Instructions!F54)</f>
        <v/>
      </c>
      <c r="O96" s="216"/>
    </row>
    <row r="97" spans="1:15" ht="16.5" thickBot="1" x14ac:dyDescent="0.3">
      <c r="A97" s="222"/>
      <c r="B97" s="142"/>
      <c r="C97" s="142"/>
      <c r="D97" s="221"/>
      <c r="E97" s="221"/>
      <c r="F97" s="220"/>
      <c r="G97" s="220"/>
      <c r="H97" s="211"/>
      <c r="I97" s="215"/>
      <c r="J97" s="211"/>
      <c r="K97" s="215"/>
      <c r="L97" s="211"/>
      <c r="M97" s="211"/>
      <c r="N97" s="211"/>
      <c r="O97" s="217"/>
    </row>
    <row r="98" spans="1:15" ht="16.5" thickBot="1" x14ac:dyDescent="0.3">
      <c r="A98" s="222">
        <f>'BK # 47 - BEHI'!F6</f>
        <v>0</v>
      </c>
      <c r="B98" s="141"/>
      <c r="C98" s="141"/>
      <c r="D98" s="221">
        <f>'BK # 47 - BEHI'!Y6</f>
        <v>0</v>
      </c>
      <c r="E98" s="221">
        <f>'BK # 47 - BEHI'!A12</f>
        <v>0</v>
      </c>
      <c r="F98" s="219" t="str">
        <f>'BK # 47 - BEHI'!AU5</f>
        <v/>
      </c>
      <c r="G98" s="219" t="str">
        <f>'BK # 47 - NBS'!I52</f>
        <v xml:space="preserve"> </v>
      </c>
      <c r="H98" s="210" t="str">
        <f>IF(D98=0,"",IF(F98=0,"",IF(AND(F98="VERY LOW",G98="VERY LOW"),'Erosion Rates'!$C$4,IF(AND(F98="VERY LOW",G98="LOW"),'Erosion Rates'!$C$5,IF(AND(F98="VERY LOW",G98="MODERATE"),'Erosion Rates'!$C$6,IF(AND(F98="VERY LOW",G98="HIGH"),'Erosion Rates'!$C$7,IF(AND(F98="VERY LOW",G98="VERY HIGH"),'Erosion Rates'!$C$8,IF(AND(F98="VERY LOW",G98="EXTREME"),'Erosion Rates'!$C$9,IF(AND(F98="LOW",G98="VERY LOW"),'Erosion Rates'!$C$10,IF(AND(F98="LOW",G98="LOW"),'Erosion Rates'!$C$11,IF(AND(F98="LOW",G98="MODERATE"),'Erosion Rates'!$C$12,IF(AND(F98="LOW",G98="HIGH"),'Erosion Rates'!$C$13,IF(AND(F98="LOW",G98="VERY HIGH"),'Erosion Rates'!$C$14,IF(AND(F98="LOW",G98="EXTREME"),'Erosion Rates'!$C$15,IF(AND(F98="MODERATE",G98="VERY LOW"),'Erosion Rates'!$C$16,IF(AND(F98="MODERATE",G98="LOW"),'Erosion Rates'!$C$17,IF(AND(F98="MODERATE",G98="MODERATE"),'Erosion Rates'!$C$18,IF(AND(F98="MODERATE",G98="HIGH"),'Erosion Rates'!$C$19,IF(AND(F98="MODERATE",G98="VERY HIGH"),'Erosion Rates'!$C$20,IF(AND(F98="MODERATE",G98="EXTREME"),'Erosion Rates'!$C$21,IF(AND(F98="HIGH",G98="VERY LOW"),'Erosion Rates'!$C$22,IF(AND(F98="HIGH",G98="LOW"),'Erosion Rates'!$C$23,IF(AND(F98="HIGH",G98="MODERATE"),'Erosion Rates'!$C$24,IF(AND(F98="HIGH",G98="HIGH"),'Erosion Rates'!$C$25,IF(AND(F98="HIGH",G98="VERY HIGH"),'Erosion Rates'!$C$26,IF(AND(F98="HIGH",G98="EXTREME"),'Erosion Rates'!$C$27,IF(AND(F98="VERY HIGH",G98="low"),'Erosion Rates'!$C$28,IF(AND(F98="VERY HIGH",G98="LOW"),'Erosion Rates'!$C$29,IF(AND(F98="VERY HIGH",G98="MODERATE"),'Erosion Rates'!$C$30,IF(AND(F98="VERY HIGH",G98="HIGH"),'Erosion Rates'!$C$31,IF(AND(F98="VERY HIGH",G98="VERY HIGH"),'Erosion Rates'!$C$32,IF(AND(F98="VERY HIGH",G98="EXTREME"),'Erosion Rates'!$C$33,IF(AND(F98="EXTREME",G98="VERY LOW"),'Erosion Rates'!$C$34,IF(AND(F98="EXTREME",G98="LOW"),'Erosion Rates'!$C$35,IF(AND(F98="EXTREME",G98="MODERATE"),'Erosion Rates'!$C$36,IF(AND(F98="EXTREME",G98="HIGH"),'Erosion Rates'!$C$37,IF(AND(F98="EXTREME",G98="VERY HIGH"),'Erosion Rates'!$C$38,IF(AND(F98="EXTREME",G98="EXTREME"),'Erosion Rates'!$C$39))))))))))))))))))))))))))))))))))))))</f>
        <v/>
      </c>
      <c r="I98" s="215" t="str">
        <f t="shared" si="37"/>
        <v/>
      </c>
      <c r="J98" s="210" t="str">
        <f>IF(D98=0,"",((I98*Instructions!F51/2000)))</f>
        <v/>
      </c>
      <c r="K98" s="215" t="str">
        <f>IF(D98=0,"",((I98*Instructions!F51/2000/D98)))</f>
        <v/>
      </c>
      <c r="L98" s="210" t="str">
        <f>IF(J98="","",J98*(Instructions!F55/100)*Instructions!F52)</f>
        <v/>
      </c>
      <c r="M98" s="210" t="str">
        <f>IF(J98="","",J98*(Instructions!F55/100)*Instructions!F53)</f>
        <v/>
      </c>
      <c r="N98" s="210" t="str">
        <f>IF(J98="","",J98*(Instructions!F55/100)*Instructions!F54)</f>
        <v/>
      </c>
      <c r="O98" s="216"/>
    </row>
    <row r="99" spans="1:15" ht="16.5" thickBot="1" x14ac:dyDescent="0.3">
      <c r="A99" s="222"/>
      <c r="B99" s="142"/>
      <c r="C99" s="142"/>
      <c r="D99" s="221"/>
      <c r="E99" s="221"/>
      <c r="F99" s="220"/>
      <c r="G99" s="220"/>
      <c r="H99" s="211"/>
      <c r="I99" s="215"/>
      <c r="J99" s="211"/>
      <c r="K99" s="215"/>
      <c r="L99" s="211"/>
      <c r="M99" s="211"/>
      <c r="N99" s="211"/>
      <c r="O99" s="217"/>
    </row>
    <row r="100" spans="1:15" ht="16.5" thickBot="1" x14ac:dyDescent="0.3">
      <c r="A100" s="222">
        <f>'BK # 48 - BEHI'!F6</f>
        <v>0</v>
      </c>
      <c r="B100" s="141"/>
      <c r="C100" s="141"/>
      <c r="D100" s="221">
        <f>'BK # 48 - BEHI'!Y6</f>
        <v>0</v>
      </c>
      <c r="E100" s="221">
        <f>'BK # 48 - BEHI'!A12</f>
        <v>0</v>
      </c>
      <c r="F100" s="219" t="str">
        <f>'BK # 48 - BEHI'!AU5</f>
        <v/>
      </c>
      <c r="G100" s="219" t="str">
        <f>'BK # 48 - NBS'!I52</f>
        <v xml:space="preserve"> </v>
      </c>
      <c r="H100" s="210" t="str">
        <f>IF(D100=0,"",IF(F100=0,"",IF(AND(F100="VERY LOW",G100="VERY LOW"),'Erosion Rates'!$C$4,IF(AND(F100="VERY LOW",G100="LOW"),'Erosion Rates'!$C$5,IF(AND(F100="VERY LOW",G100="MODERATE"),'Erosion Rates'!$C$6,IF(AND(F100="VERY LOW",G100="HIGH"),'Erosion Rates'!$C$7,IF(AND(F100="VERY LOW",G100="VERY HIGH"),'Erosion Rates'!$C$8,IF(AND(F100="VERY LOW",G100="EXTREME"),'Erosion Rates'!$C$9,IF(AND(F100="LOW",G100="VERY LOW"),'Erosion Rates'!$C$10,IF(AND(F100="LOW",G100="LOW"),'Erosion Rates'!$C$11,IF(AND(F100="LOW",G100="MODERATE"),'Erosion Rates'!$C$12,IF(AND(F100="LOW",G100="HIGH"),'Erosion Rates'!$C$13,IF(AND(F100="LOW",G100="VERY HIGH"),'Erosion Rates'!$C$14,IF(AND(F100="LOW",G100="EXTREME"),'Erosion Rates'!$C$15,IF(AND(F100="MODERATE",G100="VERY LOW"),'Erosion Rates'!$C$16,IF(AND(F100="MODERATE",G100="LOW"),'Erosion Rates'!$C$17,IF(AND(F100="MODERATE",G100="MODERATE"),'Erosion Rates'!$C$18,IF(AND(F100="MODERATE",G100="HIGH"),'Erosion Rates'!$C$19,IF(AND(F100="MODERATE",G100="VERY HIGH"),'Erosion Rates'!$C$20,IF(AND(F100="MODERATE",G100="EXTREME"),'Erosion Rates'!$C$21,IF(AND(F100="HIGH",G100="VERY LOW"),'Erosion Rates'!$C$22,IF(AND(F100="HIGH",G100="LOW"),'Erosion Rates'!$C$23,IF(AND(F100="HIGH",G100="MODERATE"),'Erosion Rates'!$C$24,IF(AND(F100="HIGH",G100="HIGH"),'Erosion Rates'!$C$25,IF(AND(F100="HIGH",G100="VERY HIGH"),'Erosion Rates'!$C$26,IF(AND(F100="HIGH",G100="EXTREME"),'Erosion Rates'!$C$27,IF(AND(F100="VERY HIGH",G100="low"),'Erosion Rates'!$C$28,IF(AND(F100="VERY HIGH",G100="LOW"),'Erosion Rates'!$C$29,IF(AND(F100="VERY HIGH",G100="MODERATE"),'Erosion Rates'!$C$30,IF(AND(F100="VERY HIGH",G100="HIGH"),'Erosion Rates'!$C$31,IF(AND(F100="VERY HIGH",G100="VERY HIGH"),'Erosion Rates'!$C$32,IF(AND(F100="VERY HIGH",G100="EXTREME"),'Erosion Rates'!$C$33,IF(AND(F100="EXTREME",G100="VERY LOW"),'Erosion Rates'!$C$34,IF(AND(F100="EXTREME",G100="LOW"),'Erosion Rates'!$C$35,IF(AND(F100="EXTREME",G100="MODERATE"),'Erosion Rates'!$C$36,IF(AND(F100="EXTREME",G100="HIGH"),'Erosion Rates'!$C$37,IF(AND(F100="EXTREME",G100="VERY HIGH"),'Erosion Rates'!$C$38,IF(AND(F100="EXTREME",G100="EXTREME"),'Erosion Rates'!$C$39))))))))))))))))))))))))))))))))))))))</f>
        <v/>
      </c>
      <c r="I100" s="215" t="str">
        <f t="shared" si="37"/>
        <v/>
      </c>
      <c r="J100" s="210" t="str">
        <f>IF(D100=0,"",((I100*Instructions!F51/2000)))</f>
        <v/>
      </c>
      <c r="K100" s="215" t="str">
        <f>IF(D100=0,"",((I100*Instructions!F51/2000/D100)))</f>
        <v/>
      </c>
      <c r="L100" s="210" t="str">
        <f>IF(J100="","",J100*(Instructions!F55/100)*Instructions!F52)</f>
        <v/>
      </c>
      <c r="M100" s="210" t="str">
        <f>IF(J100="","",J100*(Instructions!F55/100)*Instructions!F53)</f>
        <v/>
      </c>
      <c r="N100" s="210" t="str">
        <f>IF(J100="","",J100*(Instructions!F55/100)*Instructions!F54)</f>
        <v/>
      </c>
      <c r="O100" s="216"/>
    </row>
    <row r="101" spans="1:15" ht="16.5" thickBot="1" x14ac:dyDescent="0.3">
      <c r="A101" s="222"/>
      <c r="B101" s="142"/>
      <c r="C101" s="142"/>
      <c r="D101" s="221"/>
      <c r="E101" s="221"/>
      <c r="F101" s="220"/>
      <c r="G101" s="220"/>
      <c r="H101" s="211"/>
      <c r="I101" s="215"/>
      <c r="J101" s="211"/>
      <c r="K101" s="215"/>
      <c r="L101" s="211"/>
      <c r="M101" s="211"/>
      <c r="N101" s="211"/>
      <c r="O101" s="217"/>
    </row>
    <row r="102" spans="1:15" ht="16.5" thickBot="1" x14ac:dyDescent="0.3">
      <c r="A102" s="222">
        <f>'BK # 49 - BEHI'!F6</f>
        <v>0</v>
      </c>
      <c r="B102" s="141"/>
      <c r="C102" s="141"/>
      <c r="D102" s="221">
        <f>'BK # 49 - BEHI'!Y6</f>
        <v>0</v>
      </c>
      <c r="E102" s="221">
        <f>'BK # 49 - BEHI'!A12</f>
        <v>0</v>
      </c>
      <c r="F102" s="219" t="str">
        <f>'BK # 49 - BEHI'!AU5</f>
        <v/>
      </c>
      <c r="G102" s="219" t="str">
        <f>'BK # 49 - NBS'!I52</f>
        <v xml:space="preserve"> </v>
      </c>
      <c r="H102" s="210" t="str">
        <f>IF(D102=0,"",IF(F102=0,"",IF(AND(F102="VERY LOW",G102="VERY LOW"),'Erosion Rates'!$C$4,IF(AND(F102="VERY LOW",G102="LOW"),'Erosion Rates'!$C$5,IF(AND(F102="VERY LOW",G102="MODERATE"),'Erosion Rates'!$C$6,IF(AND(F102="VERY LOW",G102="HIGH"),'Erosion Rates'!$C$7,IF(AND(F102="VERY LOW",G102="VERY HIGH"),'Erosion Rates'!$C$8,IF(AND(F102="VERY LOW",G102="EXTREME"),'Erosion Rates'!$C$9,IF(AND(F102="LOW",G102="VERY LOW"),'Erosion Rates'!$C$10,IF(AND(F102="LOW",G102="LOW"),'Erosion Rates'!$C$11,IF(AND(F102="LOW",G102="MODERATE"),'Erosion Rates'!$C$12,IF(AND(F102="LOW",G102="HIGH"),'Erosion Rates'!$C$13,IF(AND(F102="LOW",G102="VERY HIGH"),'Erosion Rates'!$C$14,IF(AND(F102="LOW",G102="EXTREME"),'Erosion Rates'!$C$15,IF(AND(F102="MODERATE",G102="VERY LOW"),'Erosion Rates'!$C$16,IF(AND(F102="MODERATE",G102="LOW"),'Erosion Rates'!$C$17,IF(AND(F102="MODERATE",G102="MODERATE"),'Erosion Rates'!$C$18,IF(AND(F102="MODERATE",G102="HIGH"),'Erosion Rates'!$C$19,IF(AND(F102="MODERATE",G102="VERY HIGH"),'Erosion Rates'!$C$20,IF(AND(F102="MODERATE",G102="EXTREME"),'Erosion Rates'!$C$21,IF(AND(F102="HIGH",G102="VERY LOW"),'Erosion Rates'!$C$22,IF(AND(F102="HIGH",G102="LOW"),'Erosion Rates'!$C$23,IF(AND(F102="HIGH",G102="MODERATE"),'Erosion Rates'!$C$24,IF(AND(F102="HIGH",G102="HIGH"),'Erosion Rates'!$C$25,IF(AND(F102="HIGH",G102="VERY HIGH"),'Erosion Rates'!$C$26,IF(AND(F102="HIGH",G102="EXTREME"),'Erosion Rates'!$C$27,IF(AND(F102="VERY HIGH",G102="low"),'Erosion Rates'!$C$28,IF(AND(F102="VERY HIGH",G102="LOW"),'Erosion Rates'!$C$29,IF(AND(F102="VERY HIGH",G102="MODERATE"),'Erosion Rates'!$C$30,IF(AND(F102="VERY HIGH",G102="HIGH"),'Erosion Rates'!$C$31,IF(AND(F102="VERY HIGH",G102="VERY HIGH"),'Erosion Rates'!$C$32,IF(AND(F102="VERY HIGH",G102="EXTREME"),'Erosion Rates'!$C$33,IF(AND(F102="EXTREME",G102="VERY LOW"),'Erosion Rates'!$C$34,IF(AND(F102="EXTREME",G102="LOW"),'Erosion Rates'!$C$35,IF(AND(F102="EXTREME",G102="MODERATE"),'Erosion Rates'!$C$36,IF(AND(F102="EXTREME",G102="HIGH"),'Erosion Rates'!$C$37,IF(AND(F102="EXTREME",G102="VERY HIGH"),'Erosion Rates'!$C$38,IF(AND(F102="EXTREME",G102="EXTREME"),'Erosion Rates'!$C$39))))))))))))))))))))))))))))))))))))))</f>
        <v/>
      </c>
      <c r="I102" s="215" t="str">
        <f t="shared" si="37"/>
        <v/>
      </c>
      <c r="J102" s="210" t="str">
        <f>IF(D102=0,"",((I102*Instructions!F51/2000)))</f>
        <v/>
      </c>
      <c r="K102" s="215" t="str">
        <f>IF(D102=0,"",((I102*Instructions!F51/2000/D102)))</f>
        <v/>
      </c>
      <c r="L102" s="210" t="str">
        <f>IF(J102="","",J102*(Instructions!F55/100)*Instructions!F52)</f>
        <v/>
      </c>
      <c r="M102" s="210" t="str">
        <f>IF(J102="","",J102*(Instructions!F55/100)*Instructions!F53)</f>
        <v/>
      </c>
      <c r="N102" s="210" t="str">
        <f>IF(J102="","",J102*(Instructions!F55/100)*Instructions!F54)</f>
        <v/>
      </c>
      <c r="O102" s="216"/>
    </row>
    <row r="103" spans="1:15" ht="16.5" thickBot="1" x14ac:dyDescent="0.3">
      <c r="A103" s="222"/>
      <c r="B103" s="142"/>
      <c r="C103" s="142"/>
      <c r="D103" s="221"/>
      <c r="E103" s="221"/>
      <c r="F103" s="220"/>
      <c r="G103" s="220"/>
      <c r="H103" s="211"/>
      <c r="I103" s="215"/>
      <c r="J103" s="211"/>
      <c r="K103" s="215"/>
      <c r="L103" s="211"/>
      <c r="M103" s="211"/>
      <c r="N103" s="211"/>
      <c r="O103" s="217"/>
    </row>
    <row r="104" spans="1:15" ht="16.5" thickBot="1" x14ac:dyDescent="0.3">
      <c r="A104" s="222">
        <f>'BK # 50 - BEHI'!F6</f>
        <v>0</v>
      </c>
      <c r="B104" s="141"/>
      <c r="C104" s="141"/>
      <c r="D104" s="221">
        <f>'BK # 50 - BEHI'!Y6</f>
        <v>0</v>
      </c>
      <c r="E104" s="221">
        <f>'BK # 50 - BEHI'!A12</f>
        <v>0</v>
      </c>
      <c r="F104" s="219" t="str">
        <f>'BK # 50 - BEHI'!AU5</f>
        <v/>
      </c>
      <c r="G104" s="219" t="str">
        <f>'BK # 50 - NBS'!I52</f>
        <v xml:space="preserve"> </v>
      </c>
      <c r="H104" s="210" t="str">
        <f>IF(D104=0,"",IF(F104=0,"",IF(AND(F104="VERY LOW",G104="VERY LOW"),'Erosion Rates'!$C$4,IF(AND(F104="VERY LOW",G104="LOW"),'Erosion Rates'!$C$5,IF(AND(F104="VERY LOW",G104="MODERATE"),'Erosion Rates'!$C$6,IF(AND(F104="VERY LOW",G104="HIGH"),'Erosion Rates'!$C$7,IF(AND(F104="VERY LOW",G104="VERY HIGH"),'Erosion Rates'!$C$8,IF(AND(F104="VERY LOW",G104="EXTREME"),'Erosion Rates'!$C$9,IF(AND(F104="LOW",G104="VERY LOW"),'Erosion Rates'!$C$10,IF(AND(F104="LOW",G104="LOW"),'Erosion Rates'!$C$11,IF(AND(F104="LOW",G104="MODERATE"),'Erosion Rates'!$C$12,IF(AND(F104="LOW",G104="HIGH"),'Erosion Rates'!$C$13,IF(AND(F104="LOW",G104="VERY HIGH"),'Erosion Rates'!$C$14,IF(AND(F104="LOW",G104="EXTREME"),'Erosion Rates'!$C$15,IF(AND(F104="MODERATE",G104="VERY LOW"),'Erosion Rates'!$C$16,IF(AND(F104="MODERATE",G104="LOW"),'Erosion Rates'!$C$17,IF(AND(F104="MODERATE",G104="MODERATE"),'Erosion Rates'!$C$18,IF(AND(F104="MODERATE",G104="HIGH"),'Erosion Rates'!$C$19,IF(AND(F104="MODERATE",G104="VERY HIGH"),'Erosion Rates'!$C$20,IF(AND(F104="MODERATE",G104="EXTREME"),'Erosion Rates'!$C$21,IF(AND(F104="HIGH",G104="VERY LOW"),'Erosion Rates'!$C$22,IF(AND(F104="HIGH",G104="LOW"),'Erosion Rates'!$C$23,IF(AND(F104="HIGH",G104="MODERATE"),'Erosion Rates'!$C$24,IF(AND(F104="HIGH",G104="HIGH"),'Erosion Rates'!$C$25,IF(AND(F104="HIGH",G104="VERY HIGH"),'Erosion Rates'!$C$26,IF(AND(F104="HIGH",G104="EXTREME"),'Erosion Rates'!$C$27,IF(AND(F104="VERY HIGH",G104="low"),'Erosion Rates'!$C$28,IF(AND(F104="VERY HIGH",G104="LOW"),'Erosion Rates'!$C$29,IF(AND(F104="VERY HIGH",G104="MODERATE"),'Erosion Rates'!$C$30,IF(AND(F104="VERY HIGH",G104="HIGH"),'Erosion Rates'!$C$31,IF(AND(F104="VERY HIGH",G104="VERY HIGH"),'Erosion Rates'!$C$32,IF(AND(F104="VERY HIGH",G104="EXTREME"),'Erosion Rates'!$C$33,IF(AND(F104="EXTREME",G104="VERY LOW"),'Erosion Rates'!$C$34,IF(AND(F104="EXTREME",G104="LOW"),'Erosion Rates'!$C$35,IF(AND(F104="EXTREME",G104="MODERATE"),'Erosion Rates'!$C$36,IF(AND(F104="EXTREME",G104="HIGH"),'Erosion Rates'!$C$37,IF(AND(F104="EXTREME",G104="VERY HIGH"),'Erosion Rates'!$C$38,IF(AND(F104="EXTREME",G104="EXTREME"),'Erosion Rates'!$C$39))))))))))))))))))))))))))))))))))))))</f>
        <v/>
      </c>
      <c r="I104" s="215" t="str">
        <f t="shared" si="37"/>
        <v/>
      </c>
      <c r="J104" s="210" t="str">
        <f>IF(D104=0,"",((I104*Instructions!F51/2000)))</f>
        <v/>
      </c>
      <c r="K104" s="215" t="str">
        <f>IF(D104=0,"",((I104*Instructions!F51/2000/D104)))</f>
        <v/>
      </c>
      <c r="L104" s="210" t="str">
        <f>IF(J104="","",J104*(Instructions!F55/100)*Instructions!F52)</f>
        <v/>
      </c>
      <c r="M104" s="210" t="str">
        <f>IF(J104="","",J104*(Instructions!F55/100)*Instructions!F53)</f>
        <v/>
      </c>
      <c r="N104" s="210" t="str">
        <f>IF(J104="","",J104*(Instructions!F55/100)*Instructions!F54)</f>
        <v/>
      </c>
      <c r="O104" s="216"/>
    </row>
    <row r="105" spans="1:15" ht="16.5" thickBot="1" x14ac:dyDescent="0.3">
      <c r="A105" s="222"/>
      <c r="B105" s="142"/>
      <c r="C105" s="142"/>
      <c r="D105" s="221"/>
      <c r="E105" s="221"/>
      <c r="F105" s="220"/>
      <c r="G105" s="220"/>
      <c r="H105" s="211"/>
      <c r="I105" s="215"/>
      <c r="J105" s="211"/>
      <c r="K105" s="215"/>
      <c r="L105" s="211"/>
      <c r="M105" s="211"/>
      <c r="N105" s="211"/>
      <c r="O105" s="217"/>
    </row>
    <row r="106" spans="1:15" ht="16.5" thickBot="1" x14ac:dyDescent="0.3">
      <c r="A106" s="222">
        <f>'BK # 51 - BEHI'!F6</f>
        <v>0</v>
      </c>
      <c r="B106" s="141"/>
      <c r="C106" s="141"/>
      <c r="D106" s="221">
        <f>'BK # 51 - BEHI'!Y6</f>
        <v>0</v>
      </c>
      <c r="E106" s="221">
        <f>'BK # 51 - BEHI'!A12</f>
        <v>0</v>
      </c>
      <c r="F106" s="219" t="str">
        <f>'BK # 51 - BEHI'!AU5</f>
        <v/>
      </c>
      <c r="G106" s="219" t="str">
        <f>'BK # 51 - NBS'!I52</f>
        <v xml:space="preserve"> </v>
      </c>
      <c r="H106" s="210" t="str">
        <f>IF(D106=0,"",IF(F106=0,"",IF(AND(F106="VERY LOW",G106="VERY LOW"),'Erosion Rates'!$C$4,IF(AND(F106="VERY LOW",G106="LOW"),'Erosion Rates'!$C$5,IF(AND(F106="VERY LOW",G106="MODERATE"),'Erosion Rates'!$C$6,IF(AND(F106="VERY LOW",G106="HIGH"),'Erosion Rates'!$C$7,IF(AND(F106="VERY LOW",G106="VERY HIGH"),'Erosion Rates'!$C$8,IF(AND(F106="VERY LOW",G106="EXTREME"),'Erosion Rates'!$C$9,IF(AND(F106="LOW",G106="VERY LOW"),'Erosion Rates'!$C$10,IF(AND(F106="LOW",G106="LOW"),'Erosion Rates'!$C$11,IF(AND(F106="LOW",G106="MODERATE"),'Erosion Rates'!$C$12,IF(AND(F106="LOW",G106="HIGH"),'Erosion Rates'!$C$13,IF(AND(F106="LOW",G106="VERY HIGH"),'Erosion Rates'!$C$14,IF(AND(F106="LOW",G106="EXTREME"),'Erosion Rates'!$C$15,IF(AND(F106="MODERATE",G106="VERY LOW"),'Erosion Rates'!$C$16,IF(AND(F106="MODERATE",G106="LOW"),'Erosion Rates'!$C$17,IF(AND(F106="MODERATE",G106="MODERATE"),'Erosion Rates'!$C$18,IF(AND(F106="MODERATE",G106="HIGH"),'Erosion Rates'!$C$19,IF(AND(F106="MODERATE",G106="VERY HIGH"),'Erosion Rates'!$C$20,IF(AND(F106="MODERATE",G106="EXTREME"),'Erosion Rates'!$C$21,IF(AND(F106="HIGH",G106="VERY LOW"),'Erosion Rates'!$C$22,IF(AND(F106="HIGH",G106="LOW"),'Erosion Rates'!$C$23,IF(AND(F106="HIGH",G106="MODERATE"),'Erosion Rates'!$C$24,IF(AND(F106="HIGH",G106="HIGH"),'Erosion Rates'!$C$25,IF(AND(F106="HIGH",G106="VERY HIGH"),'Erosion Rates'!$C$26,IF(AND(F106="HIGH",G106="EXTREME"),'Erosion Rates'!$C$27,IF(AND(F106="VERY HIGH",G106="low"),'Erosion Rates'!$C$28,IF(AND(F106="VERY HIGH",G106="LOW"),'Erosion Rates'!$C$29,IF(AND(F106="VERY HIGH",G106="MODERATE"),'Erosion Rates'!$C$30,IF(AND(F106="VERY HIGH",G106="HIGH"),'Erosion Rates'!$C$31,IF(AND(F106="VERY HIGH",G106="VERY HIGH"),'Erosion Rates'!$C$32,IF(AND(F106="VERY HIGH",G106="EXTREME"),'Erosion Rates'!$C$33,IF(AND(F106="EXTREME",G106="VERY LOW"),'Erosion Rates'!$C$34,IF(AND(F106="EXTREME",G106="LOW"),'Erosion Rates'!$C$35,IF(AND(F106="EXTREME",G106="MODERATE"),'Erosion Rates'!$C$36,IF(AND(F106="EXTREME",G106="HIGH"),'Erosion Rates'!$C$37,IF(AND(F106="EXTREME",G106="VERY HIGH"),'Erosion Rates'!$C$38,IF(AND(F106="EXTREME",G106="EXTREME"),'Erosion Rates'!$C$39))))))))))))))))))))))))))))))))))))))</f>
        <v/>
      </c>
      <c r="I106" s="215" t="str">
        <f t="shared" si="37"/>
        <v/>
      </c>
      <c r="J106" s="210" t="str">
        <f>IF(D106=0,"",((I106*Instructions!F51/2000)))</f>
        <v/>
      </c>
      <c r="K106" s="215" t="str">
        <f>IF(D106=0,"",((I106*Instructions!F51/2000/D106)))</f>
        <v/>
      </c>
      <c r="L106" s="210" t="str">
        <f>IF(J106="","",J106*(Instructions!F55/100)*Instructions!F52)</f>
        <v/>
      </c>
      <c r="M106" s="210" t="str">
        <f>IF(J106="","",J106*(Instructions!F55/100)*Instructions!F53)</f>
        <v/>
      </c>
      <c r="N106" s="210" t="str">
        <f>IF(J106="","",J106*(Instructions!F55/100)*Instructions!F54)</f>
        <v/>
      </c>
      <c r="O106" s="216"/>
    </row>
    <row r="107" spans="1:15" ht="16.5" thickBot="1" x14ac:dyDescent="0.3">
      <c r="A107" s="222"/>
      <c r="B107" s="142"/>
      <c r="C107" s="142"/>
      <c r="D107" s="221"/>
      <c r="E107" s="221"/>
      <c r="F107" s="220"/>
      <c r="G107" s="220"/>
      <c r="H107" s="211"/>
      <c r="I107" s="215"/>
      <c r="J107" s="211"/>
      <c r="K107" s="215"/>
      <c r="L107" s="211"/>
      <c r="M107" s="211"/>
      <c r="N107" s="211"/>
      <c r="O107" s="217"/>
    </row>
    <row r="108" spans="1:15" ht="16.5" thickBot="1" x14ac:dyDescent="0.3">
      <c r="A108" s="222">
        <f>'BK # 52 - BEHI'!F6</f>
        <v>0</v>
      </c>
      <c r="B108" s="141"/>
      <c r="C108" s="141"/>
      <c r="D108" s="221">
        <f>'BK # 52 - BEHI'!Y6</f>
        <v>0</v>
      </c>
      <c r="E108" s="221">
        <f>'BK # 52 - BEHI'!A12</f>
        <v>0</v>
      </c>
      <c r="F108" s="219" t="str">
        <f>'BK # 52 - BEHI'!AU5</f>
        <v/>
      </c>
      <c r="G108" s="219" t="str">
        <f>'BK # 52 - NBS'!I52</f>
        <v xml:space="preserve"> </v>
      </c>
      <c r="H108" s="210" t="str">
        <f>IF(D108=0,"",IF(F108=0,"",IF(AND(F108="VERY LOW",G108="VERY LOW"),'Erosion Rates'!$C$4,IF(AND(F108="VERY LOW",G108="LOW"),'Erosion Rates'!$C$5,IF(AND(F108="VERY LOW",G108="MODERATE"),'Erosion Rates'!$C$6,IF(AND(F108="VERY LOW",G108="HIGH"),'Erosion Rates'!$C$7,IF(AND(F108="VERY LOW",G108="VERY HIGH"),'Erosion Rates'!$C$8,IF(AND(F108="VERY LOW",G108="EXTREME"),'Erosion Rates'!$C$9,IF(AND(F108="LOW",G108="VERY LOW"),'Erosion Rates'!$C$10,IF(AND(F108="LOW",G108="LOW"),'Erosion Rates'!$C$11,IF(AND(F108="LOW",G108="MODERATE"),'Erosion Rates'!$C$12,IF(AND(F108="LOW",G108="HIGH"),'Erosion Rates'!$C$13,IF(AND(F108="LOW",G108="VERY HIGH"),'Erosion Rates'!$C$14,IF(AND(F108="LOW",G108="EXTREME"),'Erosion Rates'!$C$15,IF(AND(F108="MODERATE",G108="VERY LOW"),'Erosion Rates'!$C$16,IF(AND(F108="MODERATE",G108="LOW"),'Erosion Rates'!$C$17,IF(AND(F108="MODERATE",G108="MODERATE"),'Erosion Rates'!$C$18,IF(AND(F108="MODERATE",G108="HIGH"),'Erosion Rates'!$C$19,IF(AND(F108="MODERATE",G108="VERY HIGH"),'Erosion Rates'!$C$20,IF(AND(F108="MODERATE",G108="EXTREME"),'Erosion Rates'!$C$21,IF(AND(F108="HIGH",G108="VERY LOW"),'Erosion Rates'!$C$22,IF(AND(F108="HIGH",G108="LOW"),'Erosion Rates'!$C$23,IF(AND(F108="HIGH",G108="MODERATE"),'Erosion Rates'!$C$24,IF(AND(F108="HIGH",G108="HIGH"),'Erosion Rates'!$C$25,IF(AND(F108="HIGH",G108="VERY HIGH"),'Erosion Rates'!$C$26,IF(AND(F108="HIGH",G108="EXTREME"),'Erosion Rates'!$C$27,IF(AND(F108="VERY HIGH",G108="low"),'Erosion Rates'!$C$28,IF(AND(F108="VERY HIGH",G108="LOW"),'Erosion Rates'!$C$29,IF(AND(F108="VERY HIGH",G108="MODERATE"),'Erosion Rates'!$C$30,IF(AND(F108="VERY HIGH",G108="HIGH"),'Erosion Rates'!$C$31,IF(AND(F108="VERY HIGH",G108="VERY HIGH"),'Erosion Rates'!$C$32,IF(AND(F108="VERY HIGH",G108="EXTREME"),'Erosion Rates'!$C$33,IF(AND(F108="EXTREME",G108="VERY LOW"),'Erosion Rates'!$C$34,IF(AND(F108="EXTREME",G108="LOW"),'Erosion Rates'!$C$35,IF(AND(F108="EXTREME",G108="MODERATE"),'Erosion Rates'!$C$36,IF(AND(F108="EXTREME",G108="HIGH"),'Erosion Rates'!$C$37,IF(AND(F108="EXTREME",G108="VERY HIGH"),'Erosion Rates'!$C$38,IF(AND(F108="EXTREME",G108="EXTREME"),'Erosion Rates'!$C$39))))))))))))))))))))))))))))))))))))))</f>
        <v/>
      </c>
      <c r="I108" s="215" t="str">
        <f t="shared" si="37"/>
        <v/>
      </c>
      <c r="J108" s="210" t="str">
        <f>IF(D108=0,"",((I108*Instructions!F51/2000)))</f>
        <v/>
      </c>
      <c r="K108" s="215" t="str">
        <f>IF(D108=0,"",((I108*Instructions!F51/2000/D108)))</f>
        <v/>
      </c>
      <c r="L108" s="210" t="str">
        <f>IF(J108="","",J108*(Instructions!F55/100)*Instructions!F52)</f>
        <v/>
      </c>
      <c r="M108" s="210" t="str">
        <f>IF(J108="","",J108*(Instructions!F55/100)*Instructions!F53)</f>
        <v/>
      </c>
      <c r="N108" s="210" t="str">
        <f>IF(J108="","",J108*(Instructions!F55/100)*Instructions!F54)</f>
        <v/>
      </c>
      <c r="O108" s="216"/>
    </row>
    <row r="109" spans="1:15" ht="16.5" thickBot="1" x14ac:dyDescent="0.3">
      <c r="A109" s="222"/>
      <c r="B109" s="142"/>
      <c r="C109" s="142"/>
      <c r="D109" s="221"/>
      <c r="E109" s="221"/>
      <c r="F109" s="220"/>
      <c r="G109" s="220"/>
      <c r="H109" s="211"/>
      <c r="I109" s="215"/>
      <c r="J109" s="211"/>
      <c r="K109" s="215"/>
      <c r="L109" s="211"/>
      <c r="M109" s="211"/>
      <c r="N109" s="211"/>
      <c r="O109" s="217"/>
    </row>
    <row r="110" spans="1:15" ht="16.5" thickBot="1" x14ac:dyDescent="0.3">
      <c r="A110" s="222">
        <f>'BK # 53 - BEHI'!F6</f>
        <v>0</v>
      </c>
      <c r="B110" s="141"/>
      <c r="C110" s="141"/>
      <c r="D110" s="221">
        <f>'BK # 53 - BEHI'!Y6</f>
        <v>0</v>
      </c>
      <c r="E110" s="221">
        <f>'BK # 53 - BEHI'!A12</f>
        <v>0</v>
      </c>
      <c r="F110" s="219" t="str">
        <f>'BK # 53 - BEHI'!AU5</f>
        <v/>
      </c>
      <c r="G110" s="219" t="str">
        <f>'BK # 53 - NBS'!I52</f>
        <v xml:space="preserve"> </v>
      </c>
      <c r="H110" s="210" t="str">
        <f>IF(D110=0,"",IF(F110=0,"",IF(AND(F110="VERY LOW",G110="VERY LOW"),'Erosion Rates'!$C$4,IF(AND(F110="VERY LOW",G110="LOW"),'Erosion Rates'!$C$5,IF(AND(F110="VERY LOW",G110="MODERATE"),'Erosion Rates'!$C$6,IF(AND(F110="VERY LOW",G110="HIGH"),'Erosion Rates'!$C$7,IF(AND(F110="VERY LOW",G110="VERY HIGH"),'Erosion Rates'!$C$8,IF(AND(F110="VERY LOW",G110="EXTREME"),'Erosion Rates'!$C$9,IF(AND(F110="LOW",G110="VERY LOW"),'Erosion Rates'!$C$10,IF(AND(F110="LOW",G110="LOW"),'Erosion Rates'!$C$11,IF(AND(F110="LOW",G110="MODERATE"),'Erosion Rates'!$C$12,IF(AND(F110="LOW",G110="HIGH"),'Erosion Rates'!$C$13,IF(AND(F110="LOW",G110="VERY HIGH"),'Erosion Rates'!$C$14,IF(AND(F110="LOW",G110="EXTREME"),'Erosion Rates'!$C$15,IF(AND(F110="MODERATE",G110="VERY LOW"),'Erosion Rates'!$C$16,IF(AND(F110="MODERATE",G110="LOW"),'Erosion Rates'!$C$17,IF(AND(F110="MODERATE",G110="MODERATE"),'Erosion Rates'!$C$18,IF(AND(F110="MODERATE",G110="HIGH"),'Erosion Rates'!$C$19,IF(AND(F110="MODERATE",G110="VERY HIGH"),'Erosion Rates'!$C$20,IF(AND(F110="MODERATE",G110="EXTREME"),'Erosion Rates'!$C$21,IF(AND(F110="HIGH",G110="VERY LOW"),'Erosion Rates'!$C$22,IF(AND(F110="HIGH",G110="LOW"),'Erosion Rates'!$C$23,IF(AND(F110="HIGH",G110="MODERATE"),'Erosion Rates'!$C$24,IF(AND(F110="HIGH",G110="HIGH"),'Erosion Rates'!$C$25,IF(AND(F110="HIGH",G110="VERY HIGH"),'Erosion Rates'!$C$26,IF(AND(F110="HIGH",G110="EXTREME"),'Erosion Rates'!$C$27,IF(AND(F110="VERY HIGH",G110="low"),'Erosion Rates'!$C$28,IF(AND(F110="VERY HIGH",G110="LOW"),'Erosion Rates'!$C$29,IF(AND(F110="VERY HIGH",G110="MODERATE"),'Erosion Rates'!$C$30,IF(AND(F110="VERY HIGH",G110="HIGH"),'Erosion Rates'!$C$31,IF(AND(F110="VERY HIGH",G110="VERY HIGH"),'Erosion Rates'!$C$32,IF(AND(F110="VERY HIGH",G110="EXTREME"),'Erosion Rates'!$C$33,IF(AND(F110="EXTREME",G110="VERY LOW"),'Erosion Rates'!$C$34,IF(AND(F110="EXTREME",G110="LOW"),'Erosion Rates'!$C$35,IF(AND(F110="EXTREME",G110="MODERATE"),'Erosion Rates'!$C$36,IF(AND(F110="EXTREME",G110="HIGH"),'Erosion Rates'!$C$37,IF(AND(F110="EXTREME",G110="VERY HIGH"),'Erosion Rates'!$C$38,IF(AND(F110="EXTREME",G110="EXTREME"),'Erosion Rates'!$C$39))))))))))))))))))))))))))))))))))))))</f>
        <v/>
      </c>
      <c r="I110" s="215" t="str">
        <f t="shared" si="37"/>
        <v/>
      </c>
      <c r="J110" s="210" t="str">
        <f>IF(D110=0,"",((I110*Instructions!F51/2000)))</f>
        <v/>
      </c>
      <c r="K110" s="215" t="str">
        <f>IF(D110=0,"",((I110*Instructions!F51/2000/D110)))</f>
        <v/>
      </c>
      <c r="L110" s="210" t="str">
        <f>IF(J110="","",J110*(Instructions!F55/100)*Instructions!F52)</f>
        <v/>
      </c>
      <c r="M110" s="210" t="str">
        <f>IF(J110="","",J110*(Instructions!F55/100)*Instructions!F53)</f>
        <v/>
      </c>
      <c r="N110" s="210" t="str">
        <f>IF(J110="","",J110*(Instructions!F55/100)*Instructions!F54)</f>
        <v/>
      </c>
      <c r="O110" s="216"/>
    </row>
    <row r="111" spans="1:15" ht="16.5" thickBot="1" x14ac:dyDescent="0.3">
      <c r="A111" s="222"/>
      <c r="B111" s="142"/>
      <c r="C111" s="142"/>
      <c r="D111" s="221"/>
      <c r="E111" s="221"/>
      <c r="F111" s="220"/>
      <c r="G111" s="220"/>
      <c r="H111" s="211"/>
      <c r="I111" s="215"/>
      <c r="J111" s="211"/>
      <c r="K111" s="215"/>
      <c r="L111" s="211"/>
      <c r="M111" s="211"/>
      <c r="N111" s="211"/>
      <c r="O111" s="217"/>
    </row>
    <row r="112" spans="1:15" ht="16.5" thickBot="1" x14ac:dyDescent="0.3">
      <c r="A112" s="222">
        <f>'BK # 54 - BEHI'!F6</f>
        <v>0</v>
      </c>
      <c r="B112" s="141"/>
      <c r="C112" s="141"/>
      <c r="D112" s="221">
        <f>'BK # 54 - BEHI'!Y6</f>
        <v>0</v>
      </c>
      <c r="E112" s="221">
        <f>'BK # 54 - BEHI'!A12</f>
        <v>0</v>
      </c>
      <c r="F112" s="219" t="str">
        <f>'BK # 54 - BEHI'!AU5</f>
        <v/>
      </c>
      <c r="G112" s="219" t="str">
        <f>'BK # 54 - NBS'!I52</f>
        <v xml:space="preserve"> </v>
      </c>
      <c r="H112" s="210" t="str">
        <f>IF(D112=0,"",IF(F112=0,"",IF(AND(F112="VERY LOW",G112="VERY LOW"),'Erosion Rates'!$C$4,IF(AND(F112="VERY LOW",G112="LOW"),'Erosion Rates'!$C$5,IF(AND(F112="VERY LOW",G112="MODERATE"),'Erosion Rates'!$C$6,IF(AND(F112="VERY LOW",G112="HIGH"),'Erosion Rates'!$C$7,IF(AND(F112="VERY LOW",G112="VERY HIGH"),'Erosion Rates'!$C$8,IF(AND(F112="VERY LOW",G112="EXTREME"),'Erosion Rates'!$C$9,IF(AND(F112="LOW",G112="VERY LOW"),'Erosion Rates'!$C$10,IF(AND(F112="LOW",G112="LOW"),'Erosion Rates'!$C$11,IF(AND(F112="LOW",G112="MODERATE"),'Erosion Rates'!$C$12,IF(AND(F112="LOW",G112="HIGH"),'Erosion Rates'!$C$13,IF(AND(F112="LOW",G112="VERY HIGH"),'Erosion Rates'!$C$14,IF(AND(F112="LOW",G112="EXTREME"),'Erosion Rates'!$C$15,IF(AND(F112="MODERATE",G112="VERY LOW"),'Erosion Rates'!$C$16,IF(AND(F112="MODERATE",G112="LOW"),'Erosion Rates'!$C$17,IF(AND(F112="MODERATE",G112="MODERATE"),'Erosion Rates'!$C$18,IF(AND(F112="MODERATE",G112="HIGH"),'Erosion Rates'!$C$19,IF(AND(F112="MODERATE",G112="VERY HIGH"),'Erosion Rates'!$C$20,IF(AND(F112="MODERATE",G112="EXTREME"),'Erosion Rates'!$C$21,IF(AND(F112="HIGH",G112="VERY LOW"),'Erosion Rates'!$C$22,IF(AND(F112="HIGH",G112="LOW"),'Erosion Rates'!$C$23,IF(AND(F112="HIGH",G112="MODERATE"),'Erosion Rates'!$C$24,IF(AND(F112="HIGH",G112="HIGH"),'Erosion Rates'!$C$25,IF(AND(F112="HIGH",G112="VERY HIGH"),'Erosion Rates'!$C$26,IF(AND(F112="HIGH",G112="EXTREME"),'Erosion Rates'!$C$27,IF(AND(F112="VERY HIGH",G112="low"),'Erosion Rates'!$C$28,IF(AND(F112="VERY HIGH",G112="LOW"),'Erosion Rates'!$C$29,IF(AND(F112="VERY HIGH",G112="MODERATE"),'Erosion Rates'!$C$30,IF(AND(F112="VERY HIGH",G112="HIGH"),'Erosion Rates'!$C$31,IF(AND(F112="VERY HIGH",G112="VERY HIGH"),'Erosion Rates'!$C$32,IF(AND(F112="VERY HIGH",G112="EXTREME"),'Erosion Rates'!$C$33,IF(AND(F112="EXTREME",G112="VERY LOW"),'Erosion Rates'!$C$34,IF(AND(F112="EXTREME",G112="LOW"),'Erosion Rates'!$C$35,IF(AND(F112="EXTREME",G112="MODERATE"),'Erosion Rates'!$C$36,IF(AND(F112="EXTREME",G112="HIGH"),'Erosion Rates'!$C$37,IF(AND(F112="EXTREME",G112="VERY HIGH"),'Erosion Rates'!$C$38,IF(AND(F112="EXTREME",G112="EXTREME"),'Erosion Rates'!$C$39))))))))))))))))))))))))))))))))))))))</f>
        <v/>
      </c>
      <c r="I112" s="215" t="str">
        <f t="shared" si="37"/>
        <v/>
      </c>
      <c r="J112" s="210" t="str">
        <f>IF(D112=0,"",((I112*Instructions!F51/2000)))</f>
        <v/>
      </c>
      <c r="K112" s="215" t="str">
        <f>IF(D112=0,"",((I112*Instructions!F51/2000/D112)))</f>
        <v/>
      </c>
      <c r="L112" s="210" t="str">
        <f>IF(J112="","",J112*(Instructions!F55/100)*Instructions!F52)</f>
        <v/>
      </c>
      <c r="M112" s="210" t="str">
        <f>IF(J112="","",J112*(Instructions!F55/100)*Instructions!F53)</f>
        <v/>
      </c>
      <c r="N112" s="210" t="str">
        <f>IF(J112="","",J112*(Instructions!F55/100)*Instructions!F54)</f>
        <v/>
      </c>
      <c r="O112" s="216"/>
    </row>
    <row r="113" spans="1:15" ht="16.5" thickBot="1" x14ac:dyDescent="0.3">
      <c r="A113" s="222"/>
      <c r="B113" s="142"/>
      <c r="C113" s="142"/>
      <c r="D113" s="221"/>
      <c r="E113" s="221"/>
      <c r="F113" s="220"/>
      <c r="G113" s="220"/>
      <c r="H113" s="211"/>
      <c r="I113" s="215"/>
      <c r="J113" s="211"/>
      <c r="K113" s="215"/>
      <c r="L113" s="211"/>
      <c r="M113" s="211"/>
      <c r="N113" s="211"/>
      <c r="O113" s="217"/>
    </row>
    <row r="114" spans="1:15" ht="16.5" thickBot="1" x14ac:dyDescent="0.3">
      <c r="A114" s="222">
        <f>'BK # 55 - BEHI'!F6</f>
        <v>0</v>
      </c>
      <c r="B114" s="141"/>
      <c r="C114" s="141"/>
      <c r="D114" s="221">
        <f>'BK # 55 - BEHI'!Y6</f>
        <v>0</v>
      </c>
      <c r="E114" s="221">
        <f>'BK # 55 - BEHI'!A12</f>
        <v>0</v>
      </c>
      <c r="F114" s="219" t="str">
        <f>'BK # 55 - BEHI'!AU5</f>
        <v/>
      </c>
      <c r="G114" s="219" t="str">
        <f>'BK # 55 - NBS'!I52</f>
        <v xml:space="preserve"> </v>
      </c>
      <c r="H114" s="210" t="str">
        <f>IF(D114=0,"",IF(F114=0,"",IF(AND(F114="VERY LOW",G114="VERY LOW"),'Erosion Rates'!$C$4,IF(AND(F114="VERY LOW",G114="LOW"),'Erosion Rates'!$C$5,IF(AND(F114="VERY LOW",G114="MODERATE"),'Erosion Rates'!$C$6,IF(AND(F114="VERY LOW",G114="HIGH"),'Erosion Rates'!$C$7,IF(AND(F114="VERY LOW",G114="VERY HIGH"),'Erosion Rates'!$C$8,IF(AND(F114="VERY LOW",G114="EXTREME"),'Erosion Rates'!$C$9,IF(AND(F114="LOW",G114="VERY LOW"),'Erosion Rates'!$C$10,IF(AND(F114="LOW",G114="LOW"),'Erosion Rates'!$C$11,IF(AND(F114="LOW",G114="MODERATE"),'Erosion Rates'!$C$12,IF(AND(F114="LOW",G114="HIGH"),'Erosion Rates'!$C$13,IF(AND(F114="LOW",G114="VERY HIGH"),'Erosion Rates'!$C$14,IF(AND(F114="LOW",G114="EXTREME"),'Erosion Rates'!$C$15,IF(AND(F114="MODERATE",G114="VERY LOW"),'Erosion Rates'!$C$16,IF(AND(F114="MODERATE",G114="LOW"),'Erosion Rates'!$C$17,IF(AND(F114="MODERATE",G114="MODERATE"),'Erosion Rates'!$C$18,IF(AND(F114="MODERATE",G114="HIGH"),'Erosion Rates'!$C$19,IF(AND(F114="MODERATE",G114="VERY HIGH"),'Erosion Rates'!$C$20,IF(AND(F114="MODERATE",G114="EXTREME"),'Erosion Rates'!$C$21,IF(AND(F114="HIGH",G114="VERY LOW"),'Erosion Rates'!$C$22,IF(AND(F114="HIGH",G114="LOW"),'Erosion Rates'!$C$23,IF(AND(F114="HIGH",G114="MODERATE"),'Erosion Rates'!$C$24,IF(AND(F114="HIGH",G114="HIGH"),'Erosion Rates'!$C$25,IF(AND(F114="HIGH",G114="VERY HIGH"),'Erosion Rates'!$C$26,IF(AND(F114="HIGH",G114="EXTREME"),'Erosion Rates'!$C$27,IF(AND(F114="VERY HIGH",G114="low"),'Erosion Rates'!$C$28,IF(AND(F114="VERY HIGH",G114="LOW"),'Erosion Rates'!$C$29,IF(AND(F114="VERY HIGH",G114="MODERATE"),'Erosion Rates'!$C$30,IF(AND(F114="VERY HIGH",G114="HIGH"),'Erosion Rates'!$C$31,IF(AND(F114="VERY HIGH",G114="VERY HIGH"),'Erosion Rates'!$C$32,IF(AND(F114="VERY HIGH",G114="EXTREME"),'Erosion Rates'!$C$33,IF(AND(F114="EXTREME",G114="VERY LOW"),'Erosion Rates'!$C$34,IF(AND(F114="EXTREME",G114="LOW"),'Erosion Rates'!$C$35,IF(AND(F114="EXTREME",G114="MODERATE"),'Erosion Rates'!$C$36,IF(AND(F114="EXTREME",G114="HIGH"),'Erosion Rates'!$C$37,IF(AND(F114="EXTREME",G114="VERY HIGH"),'Erosion Rates'!$C$38,IF(AND(F114="EXTREME",G114="EXTREME"),'Erosion Rates'!$C$39))))))))))))))))))))))))))))))))))))))</f>
        <v/>
      </c>
      <c r="I114" s="215" t="str">
        <f t="shared" si="37"/>
        <v/>
      </c>
      <c r="J114" s="210" t="str">
        <f>IF(D114=0,"",((I114*Instructions!F51/2000)))</f>
        <v/>
      </c>
      <c r="K114" s="215" t="str">
        <f>IF(D114=0,"",((I114*Instructions!F51/2000/D114)))</f>
        <v/>
      </c>
      <c r="L114" s="210" t="str">
        <f>IF(J114="","",J114*(Instructions!F55/100)*Instructions!F52)</f>
        <v/>
      </c>
      <c r="M114" s="210" t="str">
        <f>IF(J114="","",J114*(Instructions!F55/100)*Instructions!F53)</f>
        <v/>
      </c>
      <c r="N114" s="210" t="str">
        <f>IF(J114="","",J114*(Instructions!F55/100)*Instructions!F54)</f>
        <v/>
      </c>
      <c r="O114" s="216"/>
    </row>
    <row r="115" spans="1:15" ht="16.5" thickBot="1" x14ac:dyDescent="0.3">
      <c r="A115" s="222"/>
      <c r="B115" s="142"/>
      <c r="C115" s="142"/>
      <c r="D115" s="221"/>
      <c r="E115" s="221"/>
      <c r="F115" s="220"/>
      <c r="G115" s="220"/>
      <c r="H115" s="211"/>
      <c r="I115" s="215"/>
      <c r="J115" s="211"/>
      <c r="K115" s="215"/>
      <c r="L115" s="211"/>
      <c r="M115" s="211"/>
      <c r="N115" s="211"/>
      <c r="O115" s="217"/>
    </row>
    <row r="116" spans="1:15" ht="16.5" thickBot="1" x14ac:dyDescent="0.3">
      <c r="A116" s="222">
        <f>'BK # 56 - BEHI'!F6</f>
        <v>0</v>
      </c>
      <c r="B116" s="141"/>
      <c r="C116" s="141"/>
      <c r="D116" s="221">
        <f>'BK # 56 - BEHI'!Y6</f>
        <v>0</v>
      </c>
      <c r="E116" s="221">
        <f>'BK # 56 - BEHI'!A12</f>
        <v>0</v>
      </c>
      <c r="F116" s="219" t="str">
        <f>'BK # 56 - BEHI'!AU5</f>
        <v/>
      </c>
      <c r="G116" s="219" t="str">
        <f>'BK # 56 - NBS'!I52</f>
        <v xml:space="preserve"> </v>
      </c>
      <c r="H116" s="210" t="str">
        <f>IF(D116=0,"",IF(F116=0,"",IF(AND(F116="VERY LOW",G116="VERY LOW"),'Erosion Rates'!$C$4,IF(AND(F116="VERY LOW",G116="LOW"),'Erosion Rates'!$C$5,IF(AND(F116="VERY LOW",G116="MODERATE"),'Erosion Rates'!$C$6,IF(AND(F116="VERY LOW",G116="HIGH"),'Erosion Rates'!$C$7,IF(AND(F116="VERY LOW",G116="VERY HIGH"),'Erosion Rates'!$C$8,IF(AND(F116="VERY LOW",G116="EXTREME"),'Erosion Rates'!$C$9,IF(AND(F116="LOW",G116="VERY LOW"),'Erosion Rates'!$C$10,IF(AND(F116="LOW",G116="LOW"),'Erosion Rates'!$C$11,IF(AND(F116="LOW",G116="MODERATE"),'Erosion Rates'!$C$12,IF(AND(F116="LOW",G116="HIGH"),'Erosion Rates'!$C$13,IF(AND(F116="LOW",G116="VERY HIGH"),'Erosion Rates'!$C$14,IF(AND(F116="LOW",G116="EXTREME"),'Erosion Rates'!$C$15,IF(AND(F116="MODERATE",G116="VERY LOW"),'Erosion Rates'!$C$16,IF(AND(F116="MODERATE",G116="LOW"),'Erosion Rates'!$C$17,IF(AND(F116="MODERATE",G116="MODERATE"),'Erosion Rates'!$C$18,IF(AND(F116="MODERATE",G116="HIGH"),'Erosion Rates'!$C$19,IF(AND(F116="MODERATE",G116="VERY HIGH"),'Erosion Rates'!$C$20,IF(AND(F116="MODERATE",G116="EXTREME"),'Erosion Rates'!$C$21,IF(AND(F116="HIGH",G116="VERY LOW"),'Erosion Rates'!$C$22,IF(AND(F116="HIGH",G116="LOW"),'Erosion Rates'!$C$23,IF(AND(F116="HIGH",G116="MODERATE"),'Erosion Rates'!$C$24,IF(AND(F116="HIGH",G116="HIGH"),'Erosion Rates'!$C$25,IF(AND(F116="HIGH",G116="VERY HIGH"),'Erosion Rates'!$C$26,IF(AND(F116="HIGH",G116="EXTREME"),'Erosion Rates'!$C$27,IF(AND(F116="VERY HIGH",G116="low"),'Erosion Rates'!$C$28,IF(AND(F116="VERY HIGH",G116="LOW"),'Erosion Rates'!$C$29,IF(AND(F116="VERY HIGH",G116="MODERATE"),'Erosion Rates'!$C$30,IF(AND(F116="VERY HIGH",G116="HIGH"),'Erosion Rates'!$C$31,IF(AND(F116="VERY HIGH",G116="VERY HIGH"),'Erosion Rates'!$C$32,IF(AND(F116="VERY HIGH",G116="EXTREME"),'Erosion Rates'!$C$33,IF(AND(F116="EXTREME",G116="VERY LOW"),'Erosion Rates'!$C$34,IF(AND(F116="EXTREME",G116="LOW"),'Erosion Rates'!$C$35,IF(AND(F116="EXTREME",G116="MODERATE"),'Erosion Rates'!$C$36,IF(AND(F116="EXTREME",G116="HIGH"),'Erosion Rates'!$C$37,IF(AND(F116="EXTREME",G116="VERY HIGH"),'Erosion Rates'!$C$38,IF(AND(F116="EXTREME",G116="EXTREME"),'Erosion Rates'!$C$39))))))))))))))))))))))))))))))))))))))</f>
        <v/>
      </c>
      <c r="I116" s="215" t="str">
        <f t="shared" si="37"/>
        <v/>
      </c>
      <c r="J116" s="210" t="str">
        <f>IF(D116=0,"",((I116*Instructions!F51/2000)))</f>
        <v/>
      </c>
      <c r="K116" s="215" t="str">
        <f>IF(D116=0,"",((I116*Instructions!F51/2000/D116)))</f>
        <v/>
      </c>
      <c r="L116" s="210" t="str">
        <f>IF(J116="","",J116*(Instructions!F55/100)*Instructions!F52)</f>
        <v/>
      </c>
      <c r="M116" s="210" t="str">
        <f>IF(J116="","",J116*(Instructions!F55/100)*Instructions!F53)</f>
        <v/>
      </c>
      <c r="N116" s="210" t="str">
        <f>IF(J116="","",J116*(Instructions!F55/100)*Instructions!F54)</f>
        <v/>
      </c>
      <c r="O116" s="216"/>
    </row>
    <row r="117" spans="1:15" ht="16.5" thickBot="1" x14ac:dyDescent="0.3">
      <c r="A117" s="222"/>
      <c r="B117" s="142"/>
      <c r="C117" s="142"/>
      <c r="D117" s="221"/>
      <c r="E117" s="221"/>
      <c r="F117" s="220"/>
      <c r="G117" s="220"/>
      <c r="H117" s="211"/>
      <c r="I117" s="215"/>
      <c r="J117" s="211"/>
      <c r="K117" s="215"/>
      <c r="L117" s="211"/>
      <c r="M117" s="211"/>
      <c r="N117" s="211"/>
      <c r="O117" s="217"/>
    </row>
    <row r="118" spans="1:15" ht="16.5" thickBot="1" x14ac:dyDescent="0.3">
      <c r="A118" s="222">
        <f>'BK # 57 - BEHI'!F6</f>
        <v>0</v>
      </c>
      <c r="B118" s="141"/>
      <c r="C118" s="141"/>
      <c r="D118" s="221">
        <f>'BK # 57 - BEHI'!Y6</f>
        <v>0</v>
      </c>
      <c r="E118" s="221">
        <f>'BK # 57 - BEHI'!A12</f>
        <v>0</v>
      </c>
      <c r="F118" s="219" t="str">
        <f>'BK # 57 - BEHI'!AU5</f>
        <v/>
      </c>
      <c r="G118" s="219" t="str">
        <f>'BK # 57 - NBS'!I52</f>
        <v xml:space="preserve"> </v>
      </c>
      <c r="H118" s="210" t="str">
        <f>IF(D118=0,"",IF(F118=0,"",IF(AND(F118="VERY LOW",G118="VERY LOW"),'Erosion Rates'!$C$4,IF(AND(F118="VERY LOW",G118="LOW"),'Erosion Rates'!$C$5,IF(AND(F118="VERY LOW",G118="MODERATE"),'Erosion Rates'!$C$6,IF(AND(F118="VERY LOW",G118="HIGH"),'Erosion Rates'!$C$7,IF(AND(F118="VERY LOW",G118="VERY HIGH"),'Erosion Rates'!$C$8,IF(AND(F118="VERY LOW",G118="EXTREME"),'Erosion Rates'!$C$9,IF(AND(F118="LOW",G118="VERY LOW"),'Erosion Rates'!$C$10,IF(AND(F118="LOW",G118="LOW"),'Erosion Rates'!$C$11,IF(AND(F118="LOW",G118="MODERATE"),'Erosion Rates'!$C$12,IF(AND(F118="LOW",G118="HIGH"),'Erosion Rates'!$C$13,IF(AND(F118="LOW",G118="VERY HIGH"),'Erosion Rates'!$C$14,IF(AND(F118="LOW",G118="EXTREME"),'Erosion Rates'!$C$15,IF(AND(F118="MODERATE",G118="VERY LOW"),'Erosion Rates'!$C$16,IF(AND(F118="MODERATE",G118="LOW"),'Erosion Rates'!$C$17,IF(AND(F118="MODERATE",G118="MODERATE"),'Erosion Rates'!$C$18,IF(AND(F118="MODERATE",G118="HIGH"),'Erosion Rates'!$C$19,IF(AND(F118="MODERATE",G118="VERY HIGH"),'Erosion Rates'!$C$20,IF(AND(F118="MODERATE",G118="EXTREME"),'Erosion Rates'!$C$21,IF(AND(F118="HIGH",G118="VERY LOW"),'Erosion Rates'!$C$22,IF(AND(F118="HIGH",G118="LOW"),'Erosion Rates'!$C$23,IF(AND(F118="HIGH",G118="MODERATE"),'Erosion Rates'!$C$24,IF(AND(F118="HIGH",G118="HIGH"),'Erosion Rates'!$C$25,IF(AND(F118="HIGH",G118="VERY HIGH"),'Erosion Rates'!$C$26,IF(AND(F118="HIGH",G118="EXTREME"),'Erosion Rates'!$C$27,IF(AND(F118="VERY HIGH",G118="low"),'Erosion Rates'!$C$28,IF(AND(F118="VERY HIGH",G118="LOW"),'Erosion Rates'!$C$29,IF(AND(F118="VERY HIGH",G118="MODERATE"),'Erosion Rates'!$C$30,IF(AND(F118="VERY HIGH",G118="HIGH"),'Erosion Rates'!$C$31,IF(AND(F118="VERY HIGH",G118="VERY HIGH"),'Erosion Rates'!$C$32,IF(AND(F118="VERY HIGH",G118="EXTREME"),'Erosion Rates'!$C$33,IF(AND(F118="EXTREME",G118="VERY LOW"),'Erosion Rates'!$C$34,IF(AND(F118="EXTREME",G118="LOW"),'Erosion Rates'!$C$35,IF(AND(F118="EXTREME",G118="MODERATE"),'Erosion Rates'!$C$36,IF(AND(F118="EXTREME",G118="HIGH"),'Erosion Rates'!$C$37,IF(AND(F118="EXTREME",G118="VERY HIGH"),'Erosion Rates'!$C$38,IF(AND(F118="EXTREME",G118="EXTREME"),'Erosion Rates'!$C$39))))))))))))))))))))))))))))))))))))))</f>
        <v/>
      </c>
      <c r="I118" s="215" t="str">
        <f t="shared" si="37"/>
        <v/>
      </c>
      <c r="J118" s="210" t="str">
        <f>IF(D118=0,"",((I118*Instructions!F51/2000)))</f>
        <v/>
      </c>
      <c r="K118" s="215" t="str">
        <f>IF(D118=0,"",((I118*Instructions!F51/2000/D118)))</f>
        <v/>
      </c>
      <c r="L118" s="210" t="str">
        <f>IF(J118="","",J118*(Instructions!F55/100)*Instructions!F52)</f>
        <v/>
      </c>
      <c r="M118" s="210" t="str">
        <f>IF(J118="","",J118*(Instructions!F55/100)*Instructions!F53)</f>
        <v/>
      </c>
      <c r="N118" s="210" t="str">
        <f>IF(J118="","",J118*(Instructions!F55/100)*Instructions!F54)</f>
        <v/>
      </c>
      <c r="O118" s="216"/>
    </row>
    <row r="119" spans="1:15" ht="16.5" thickBot="1" x14ac:dyDescent="0.3">
      <c r="A119" s="222"/>
      <c r="B119" s="142"/>
      <c r="C119" s="142"/>
      <c r="D119" s="221"/>
      <c r="E119" s="221"/>
      <c r="F119" s="220"/>
      <c r="G119" s="220"/>
      <c r="H119" s="211"/>
      <c r="I119" s="215"/>
      <c r="J119" s="211"/>
      <c r="K119" s="215"/>
      <c r="L119" s="211"/>
      <c r="M119" s="211"/>
      <c r="N119" s="211"/>
      <c r="O119" s="217"/>
    </row>
    <row r="120" spans="1:15" ht="16.5" thickBot="1" x14ac:dyDescent="0.3">
      <c r="A120" s="222">
        <f>'BK # 58 - BEHI'!F6</f>
        <v>0</v>
      </c>
      <c r="B120" s="141"/>
      <c r="C120" s="141"/>
      <c r="D120" s="221">
        <f>'BK # 58 - BEHI'!Y6</f>
        <v>0</v>
      </c>
      <c r="E120" s="221">
        <f>'BK # 58 - BEHI'!A12</f>
        <v>0</v>
      </c>
      <c r="F120" s="219" t="str">
        <f>'BK # 58 - BEHI'!AU5</f>
        <v/>
      </c>
      <c r="G120" s="219" t="str">
        <f>'BK # 58 - NBS'!I52</f>
        <v xml:space="preserve"> </v>
      </c>
      <c r="H120" s="210" t="str">
        <f>IF(D120=0,"",IF(F120=0,"",IF(AND(F120="VERY LOW",G120="VERY LOW"),'Erosion Rates'!$C$4,IF(AND(F120="VERY LOW",G120="LOW"),'Erosion Rates'!$C$5,IF(AND(F120="VERY LOW",G120="MODERATE"),'Erosion Rates'!$C$6,IF(AND(F120="VERY LOW",G120="HIGH"),'Erosion Rates'!$C$7,IF(AND(F120="VERY LOW",G120="VERY HIGH"),'Erosion Rates'!$C$8,IF(AND(F120="VERY LOW",G120="EXTREME"),'Erosion Rates'!$C$9,IF(AND(F120="LOW",G120="VERY LOW"),'Erosion Rates'!$C$10,IF(AND(F120="LOW",G120="LOW"),'Erosion Rates'!$C$11,IF(AND(F120="LOW",G120="MODERATE"),'Erosion Rates'!$C$12,IF(AND(F120="LOW",G120="HIGH"),'Erosion Rates'!$C$13,IF(AND(F120="LOW",G120="VERY HIGH"),'Erosion Rates'!$C$14,IF(AND(F120="LOW",G120="EXTREME"),'Erosion Rates'!$C$15,IF(AND(F120="MODERATE",G120="VERY LOW"),'Erosion Rates'!$C$16,IF(AND(F120="MODERATE",G120="LOW"),'Erosion Rates'!$C$17,IF(AND(F120="MODERATE",G120="MODERATE"),'Erosion Rates'!$C$18,IF(AND(F120="MODERATE",G120="HIGH"),'Erosion Rates'!$C$19,IF(AND(F120="MODERATE",G120="VERY HIGH"),'Erosion Rates'!$C$20,IF(AND(F120="MODERATE",G120="EXTREME"),'Erosion Rates'!$C$21,IF(AND(F120="HIGH",G120="VERY LOW"),'Erosion Rates'!$C$22,IF(AND(F120="HIGH",G120="LOW"),'Erosion Rates'!$C$23,IF(AND(F120="HIGH",G120="MODERATE"),'Erosion Rates'!$C$24,IF(AND(F120="HIGH",G120="HIGH"),'Erosion Rates'!$C$25,IF(AND(F120="HIGH",G120="VERY HIGH"),'Erosion Rates'!$C$26,IF(AND(F120="HIGH",G120="EXTREME"),'Erosion Rates'!$C$27,IF(AND(F120="VERY HIGH",G120="low"),'Erosion Rates'!$C$28,IF(AND(F120="VERY HIGH",G120="LOW"),'Erosion Rates'!$C$29,IF(AND(F120="VERY HIGH",G120="MODERATE"),'Erosion Rates'!$C$30,IF(AND(F120="VERY HIGH",G120="HIGH"),'Erosion Rates'!$C$31,IF(AND(F120="VERY HIGH",G120="VERY HIGH"),'Erosion Rates'!$C$32,IF(AND(F120="VERY HIGH",G120="EXTREME"),'Erosion Rates'!$C$33,IF(AND(F120="EXTREME",G120="VERY LOW"),'Erosion Rates'!$C$34,IF(AND(F120="EXTREME",G120="LOW"),'Erosion Rates'!$C$35,IF(AND(F120="EXTREME",G120="MODERATE"),'Erosion Rates'!$C$36,IF(AND(F120="EXTREME",G120="HIGH"),'Erosion Rates'!$C$37,IF(AND(F120="EXTREME",G120="VERY HIGH"),'Erosion Rates'!$C$38,IF(AND(F120="EXTREME",G120="EXTREME"),'Erosion Rates'!$C$39))))))))))))))))))))))))))))))))))))))</f>
        <v/>
      </c>
      <c r="I120" s="215" t="str">
        <f t="shared" si="37"/>
        <v/>
      </c>
      <c r="J120" s="210" t="str">
        <f>IF(D120=0,"",((I120*Instructions!F51/2000)))</f>
        <v/>
      </c>
      <c r="K120" s="215" t="str">
        <f>IF(D120=0,"",((I120*Instructions!F51/2000/D120)))</f>
        <v/>
      </c>
      <c r="L120" s="210" t="str">
        <f>IF(J120="","",J120*(Instructions!F55/100)*Instructions!F52)</f>
        <v/>
      </c>
      <c r="M120" s="210" t="str">
        <f>IF(J120="","",J120*(Instructions!F55/100)*Instructions!F53)</f>
        <v/>
      </c>
      <c r="N120" s="210" t="str">
        <f>IF(J120="","",J120*(Instructions!F55/100)*Instructions!F54)</f>
        <v/>
      </c>
      <c r="O120" s="216"/>
    </row>
    <row r="121" spans="1:15" ht="16.5" thickBot="1" x14ac:dyDescent="0.3">
      <c r="A121" s="222"/>
      <c r="B121" s="142"/>
      <c r="C121" s="142"/>
      <c r="D121" s="221"/>
      <c r="E121" s="221"/>
      <c r="F121" s="220"/>
      <c r="G121" s="220"/>
      <c r="H121" s="211"/>
      <c r="I121" s="215"/>
      <c r="J121" s="211"/>
      <c r="K121" s="215"/>
      <c r="L121" s="211"/>
      <c r="M121" s="211"/>
      <c r="N121" s="211"/>
      <c r="O121" s="217"/>
    </row>
    <row r="122" spans="1:15" ht="16.5" thickBot="1" x14ac:dyDescent="0.3">
      <c r="A122" s="222">
        <f>'BK # 59 - BEHI'!F6</f>
        <v>0</v>
      </c>
      <c r="B122" s="141"/>
      <c r="C122" s="141"/>
      <c r="D122" s="221">
        <f>'BK # 59 - BEHI'!Y6</f>
        <v>0</v>
      </c>
      <c r="E122" s="221">
        <f>'BK # 59 - BEHI'!A12</f>
        <v>0</v>
      </c>
      <c r="F122" s="219" t="str">
        <f>'BK # 59 - BEHI'!AU5</f>
        <v/>
      </c>
      <c r="G122" s="219" t="str">
        <f>'BK # 59 - NBS'!I52</f>
        <v xml:space="preserve"> </v>
      </c>
      <c r="H122" s="210" t="str">
        <f>IF(D122=0,"",IF(F122=0,"",IF(AND(F122="VERY LOW",G122="VERY LOW"),'Erosion Rates'!$C$4,IF(AND(F122="VERY LOW",G122="LOW"),'Erosion Rates'!$C$5,IF(AND(F122="VERY LOW",G122="MODERATE"),'Erosion Rates'!$C$6,IF(AND(F122="VERY LOW",G122="HIGH"),'Erosion Rates'!$C$7,IF(AND(F122="VERY LOW",G122="VERY HIGH"),'Erosion Rates'!$C$8,IF(AND(F122="VERY LOW",G122="EXTREME"),'Erosion Rates'!$C$9,IF(AND(F122="LOW",G122="VERY LOW"),'Erosion Rates'!$C$10,IF(AND(F122="LOW",G122="LOW"),'Erosion Rates'!$C$11,IF(AND(F122="LOW",G122="MODERATE"),'Erosion Rates'!$C$12,IF(AND(F122="LOW",G122="HIGH"),'Erosion Rates'!$C$13,IF(AND(F122="LOW",G122="VERY HIGH"),'Erosion Rates'!$C$14,IF(AND(F122="LOW",G122="EXTREME"),'Erosion Rates'!$C$15,IF(AND(F122="MODERATE",G122="VERY LOW"),'Erosion Rates'!$C$16,IF(AND(F122="MODERATE",G122="LOW"),'Erosion Rates'!$C$17,IF(AND(F122="MODERATE",G122="MODERATE"),'Erosion Rates'!$C$18,IF(AND(F122="MODERATE",G122="HIGH"),'Erosion Rates'!$C$19,IF(AND(F122="MODERATE",G122="VERY HIGH"),'Erosion Rates'!$C$20,IF(AND(F122="MODERATE",G122="EXTREME"),'Erosion Rates'!$C$21,IF(AND(F122="HIGH",G122="VERY LOW"),'Erosion Rates'!$C$22,IF(AND(F122="HIGH",G122="LOW"),'Erosion Rates'!$C$23,IF(AND(F122="HIGH",G122="MODERATE"),'Erosion Rates'!$C$24,IF(AND(F122="HIGH",G122="HIGH"),'Erosion Rates'!$C$25,IF(AND(F122="HIGH",G122="VERY HIGH"),'Erosion Rates'!$C$26,IF(AND(F122="HIGH",G122="EXTREME"),'Erosion Rates'!$C$27,IF(AND(F122="VERY HIGH",G122="low"),'Erosion Rates'!$C$28,IF(AND(F122="VERY HIGH",G122="LOW"),'Erosion Rates'!$C$29,IF(AND(F122="VERY HIGH",G122="MODERATE"),'Erosion Rates'!$C$30,IF(AND(F122="VERY HIGH",G122="HIGH"),'Erosion Rates'!$C$31,IF(AND(F122="VERY HIGH",G122="VERY HIGH"),'Erosion Rates'!$C$32,IF(AND(F122="VERY HIGH",G122="EXTREME"),'Erosion Rates'!$C$33,IF(AND(F122="EXTREME",G122="VERY LOW"),'Erosion Rates'!$C$34,IF(AND(F122="EXTREME",G122="LOW"),'Erosion Rates'!$C$35,IF(AND(F122="EXTREME",G122="MODERATE"),'Erosion Rates'!$C$36,IF(AND(F122="EXTREME",G122="HIGH"),'Erosion Rates'!$C$37,IF(AND(F122="EXTREME",G122="VERY HIGH"),'Erosion Rates'!$C$38,IF(AND(F122="EXTREME",G122="EXTREME"),'Erosion Rates'!$C$39))))))))))))))))))))))))))))))))))))))</f>
        <v/>
      </c>
      <c r="I122" s="215" t="str">
        <f t="shared" si="37"/>
        <v/>
      </c>
      <c r="J122" s="210" t="str">
        <f>IF(D122=0,"",((I122*Instructions!F51/2000)))</f>
        <v/>
      </c>
      <c r="K122" s="215" t="str">
        <f>IF(D122=0,"",((I122*Instructions!F51/2000/D122)))</f>
        <v/>
      </c>
      <c r="L122" s="210" t="str">
        <f>IF(J122="","",J122*(Instructions!F55/100)*Instructions!F52)</f>
        <v/>
      </c>
      <c r="M122" s="210" t="str">
        <f>IF(J122="","",J122*(Instructions!F55/100)*Instructions!F53)</f>
        <v/>
      </c>
      <c r="N122" s="210" t="str">
        <f>IF(J122="","",J122*(Instructions!F55/100)*Instructions!F54)</f>
        <v/>
      </c>
      <c r="O122" s="216"/>
    </row>
    <row r="123" spans="1:15" ht="16.5" thickBot="1" x14ac:dyDescent="0.3">
      <c r="A123" s="222"/>
      <c r="B123" s="142"/>
      <c r="C123" s="142"/>
      <c r="D123" s="221"/>
      <c r="E123" s="221"/>
      <c r="F123" s="220"/>
      <c r="G123" s="220"/>
      <c r="H123" s="211"/>
      <c r="I123" s="215"/>
      <c r="J123" s="211"/>
      <c r="K123" s="215"/>
      <c r="L123" s="211"/>
      <c r="M123" s="211"/>
      <c r="N123" s="211"/>
      <c r="O123" s="217"/>
    </row>
    <row r="124" spans="1:15" ht="16.5" thickBot="1" x14ac:dyDescent="0.3">
      <c r="A124" s="222">
        <f>'BK # 60 - BEHI'!F6</f>
        <v>0</v>
      </c>
      <c r="B124" s="141"/>
      <c r="C124" s="141"/>
      <c r="D124" s="221">
        <f>'BK # 60 - BEHI'!Y6</f>
        <v>0</v>
      </c>
      <c r="E124" s="221">
        <f>'BK # 60 - BEHI'!A12</f>
        <v>0</v>
      </c>
      <c r="F124" s="219" t="str">
        <f>'BK # 60 - BEHI'!AU5</f>
        <v/>
      </c>
      <c r="G124" s="219" t="str">
        <f>'BK # 60 - NBS'!I52</f>
        <v xml:space="preserve"> </v>
      </c>
      <c r="H124" s="210" t="str">
        <f>IF(D124=0,"",IF(F124=0,"",IF(AND(F124="VERY LOW",G124="VERY LOW"),'Erosion Rates'!$C$4,IF(AND(F124="VERY LOW",G124="LOW"),'Erosion Rates'!$C$5,IF(AND(F124="VERY LOW",G124="MODERATE"),'Erosion Rates'!$C$6,IF(AND(F124="VERY LOW",G124="HIGH"),'Erosion Rates'!$C$7,IF(AND(F124="VERY LOW",G124="VERY HIGH"),'Erosion Rates'!$C$8,IF(AND(F124="VERY LOW",G124="EXTREME"),'Erosion Rates'!$C$9,IF(AND(F124="LOW",G124="VERY LOW"),'Erosion Rates'!$C$10,IF(AND(F124="LOW",G124="LOW"),'Erosion Rates'!$C$11,IF(AND(F124="LOW",G124="MODERATE"),'Erosion Rates'!$C$12,IF(AND(F124="LOW",G124="HIGH"),'Erosion Rates'!$C$13,IF(AND(F124="LOW",G124="VERY HIGH"),'Erosion Rates'!$C$14,IF(AND(F124="LOW",G124="EXTREME"),'Erosion Rates'!$C$15,IF(AND(F124="MODERATE",G124="VERY LOW"),'Erosion Rates'!$C$16,IF(AND(F124="MODERATE",G124="LOW"),'Erosion Rates'!$C$17,IF(AND(F124="MODERATE",G124="MODERATE"),'Erosion Rates'!$C$18,IF(AND(F124="MODERATE",G124="HIGH"),'Erosion Rates'!$C$19,IF(AND(F124="MODERATE",G124="VERY HIGH"),'Erosion Rates'!$C$20,IF(AND(F124="MODERATE",G124="EXTREME"),'Erosion Rates'!$C$21,IF(AND(F124="HIGH",G124="VERY LOW"),'Erosion Rates'!$C$22,IF(AND(F124="HIGH",G124="LOW"),'Erosion Rates'!$C$23,IF(AND(F124="HIGH",G124="MODERATE"),'Erosion Rates'!$C$24,IF(AND(F124="HIGH",G124="HIGH"),'Erosion Rates'!$C$25,IF(AND(F124="HIGH",G124="VERY HIGH"),'Erosion Rates'!$C$26,IF(AND(F124="HIGH",G124="EXTREME"),'Erosion Rates'!$C$27,IF(AND(F124="VERY HIGH",G124="low"),'Erosion Rates'!$C$28,IF(AND(F124="VERY HIGH",G124="LOW"),'Erosion Rates'!$C$29,IF(AND(F124="VERY HIGH",G124="MODERATE"),'Erosion Rates'!$C$30,IF(AND(F124="VERY HIGH",G124="HIGH"),'Erosion Rates'!$C$31,IF(AND(F124="VERY HIGH",G124="VERY HIGH"),'Erosion Rates'!$C$32,IF(AND(F124="VERY HIGH",G124="EXTREME"),'Erosion Rates'!$C$33,IF(AND(F124="EXTREME",G124="VERY LOW"),'Erosion Rates'!$C$34,IF(AND(F124="EXTREME",G124="LOW"),'Erosion Rates'!$C$35,IF(AND(F124="EXTREME",G124="MODERATE"),'Erosion Rates'!$C$36,IF(AND(F124="EXTREME",G124="HIGH"),'Erosion Rates'!$C$37,IF(AND(F124="EXTREME",G124="VERY HIGH"),'Erosion Rates'!$C$38,IF(AND(F124="EXTREME",G124="EXTREME"),'Erosion Rates'!$C$39))))))))))))))))))))))))))))))))))))))</f>
        <v/>
      </c>
      <c r="I124" s="215" t="str">
        <f t="shared" si="37"/>
        <v/>
      </c>
      <c r="J124" s="210" t="str">
        <f>IF(D124=0,"",((I124*Instructions!F51/2000)))</f>
        <v/>
      </c>
      <c r="K124" s="215" t="str">
        <f>IF(D124=0,"",((I124*Instructions!F51/2000/D124)))</f>
        <v/>
      </c>
      <c r="L124" s="210" t="str">
        <f>IF(J124="","",J124*(Instructions!F55/100)*Instructions!F52)</f>
        <v/>
      </c>
      <c r="M124" s="210" t="str">
        <f>IF(J124="","",J124*(Instructions!F55/100)*Instructions!F53)</f>
        <v/>
      </c>
      <c r="N124" s="210" t="str">
        <f>IF(J124="","",J124*(Instructions!F55/100)*Instructions!F54)</f>
        <v/>
      </c>
      <c r="O124" s="216"/>
    </row>
    <row r="125" spans="1:15" ht="16.5" thickBot="1" x14ac:dyDescent="0.3">
      <c r="A125" s="222"/>
      <c r="B125" s="142"/>
      <c r="C125" s="142"/>
      <c r="D125" s="221"/>
      <c r="E125" s="221"/>
      <c r="F125" s="220"/>
      <c r="G125" s="220"/>
      <c r="H125" s="211"/>
      <c r="I125" s="215"/>
      <c r="J125" s="211"/>
      <c r="K125" s="215"/>
      <c r="L125" s="211"/>
      <c r="M125" s="211"/>
      <c r="N125" s="211"/>
      <c r="O125" s="217"/>
    </row>
    <row r="126" spans="1:15" ht="16.5" thickBot="1" x14ac:dyDescent="0.3">
      <c r="A126" s="222">
        <f>'BK # 61 - BEHI'!F6</f>
        <v>0</v>
      </c>
      <c r="B126" s="141"/>
      <c r="C126" s="141"/>
      <c r="D126" s="221">
        <f>'BK # 61 - BEHI'!Y6</f>
        <v>0</v>
      </c>
      <c r="E126" s="221">
        <f>'BK # 61 - BEHI'!A12</f>
        <v>0</v>
      </c>
      <c r="F126" s="219" t="str">
        <f>'BK # 61 - BEHI'!AU5</f>
        <v/>
      </c>
      <c r="G126" s="219" t="str">
        <f>'BK # 61 - NBS'!I52</f>
        <v xml:space="preserve"> </v>
      </c>
      <c r="H126" s="210" t="str">
        <f>IF(D126=0,"",IF(F126=0,"",IF(AND(F126="VERY LOW",G126="VERY LOW"),'Erosion Rates'!$C$4,IF(AND(F126="VERY LOW",G126="LOW"),'Erosion Rates'!$C$5,IF(AND(F126="VERY LOW",G126="MODERATE"),'Erosion Rates'!$C$6,IF(AND(F126="VERY LOW",G126="HIGH"),'Erosion Rates'!$C$7,IF(AND(F126="VERY LOW",G126="VERY HIGH"),'Erosion Rates'!$C$8,IF(AND(F126="VERY LOW",G126="EXTREME"),'Erosion Rates'!$C$9,IF(AND(F126="LOW",G126="VERY LOW"),'Erosion Rates'!$C$10,IF(AND(F126="LOW",G126="LOW"),'Erosion Rates'!$C$11,IF(AND(F126="LOW",G126="MODERATE"),'Erosion Rates'!$C$12,IF(AND(F126="LOW",G126="HIGH"),'Erosion Rates'!$C$13,IF(AND(F126="LOW",G126="VERY HIGH"),'Erosion Rates'!$C$14,IF(AND(F126="LOW",G126="EXTREME"),'Erosion Rates'!$C$15,IF(AND(F126="MODERATE",G126="VERY LOW"),'Erosion Rates'!$C$16,IF(AND(F126="MODERATE",G126="LOW"),'Erosion Rates'!$C$17,IF(AND(F126="MODERATE",G126="MODERATE"),'Erosion Rates'!$C$18,IF(AND(F126="MODERATE",G126="HIGH"),'Erosion Rates'!$C$19,IF(AND(F126="MODERATE",G126="VERY HIGH"),'Erosion Rates'!$C$20,IF(AND(F126="MODERATE",G126="EXTREME"),'Erosion Rates'!$C$21,IF(AND(F126="HIGH",G126="VERY LOW"),'Erosion Rates'!$C$22,IF(AND(F126="HIGH",G126="LOW"),'Erosion Rates'!$C$23,IF(AND(F126="HIGH",G126="MODERATE"),'Erosion Rates'!$C$24,IF(AND(F126="HIGH",G126="HIGH"),'Erosion Rates'!$C$25,IF(AND(F126="HIGH",G126="VERY HIGH"),'Erosion Rates'!$C$26,IF(AND(F126="HIGH",G126="EXTREME"),'Erosion Rates'!$C$27,IF(AND(F126="VERY HIGH",G126="low"),'Erosion Rates'!$C$28,IF(AND(F126="VERY HIGH",G126="LOW"),'Erosion Rates'!$C$29,IF(AND(F126="VERY HIGH",G126="MODERATE"),'Erosion Rates'!$C$30,IF(AND(F126="VERY HIGH",G126="HIGH"),'Erosion Rates'!$C$31,IF(AND(F126="VERY HIGH",G126="VERY HIGH"),'Erosion Rates'!$C$32,IF(AND(F126="VERY HIGH",G126="EXTREME"),'Erosion Rates'!$C$33,IF(AND(F126="EXTREME",G126="VERY LOW"),'Erosion Rates'!$C$34,IF(AND(F126="EXTREME",G126="LOW"),'Erosion Rates'!$C$35,IF(AND(F126="EXTREME",G126="MODERATE"),'Erosion Rates'!$C$36,IF(AND(F126="EXTREME",G126="HIGH"),'Erosion Rates'!$C$37,IF(AND(F126="EXTREME",G126="VERY HIGH"),'Erosion Rates'!$C$38,IF(AND(F126="EXTREME",G126="EXTREME"),'Erosion Rates'!$C$39))))))))))))))))))))))))))))))))))))))</f>
        <v/>
      </c>
      <c r="I126" s="215" t="str">
        <f t="shared" si="37"/>
        <v/>
      </c>
      <c r="J126" s="210" t="str">
        <f>IF(D126=0,"",((I126*Instructions!F51/2000)))</f>
        <v/>
      </c>
      <c r="K126" s="215" t="str">
        <f>IF(D126=0,"",((I126*Instructions!F51/2000/D126)))</f>
        <v/>
      </c>
      <c r="L126" s="210" t="str">
        <f>IF(J126="","",J126*(Instructions!F55/100)*Instructions!F52)</f>
        <v/>
      </c>
      <c r="M126" s="210" t="str">
        <f>IF(J126="","",J126*(Instructions!F55/100)*Instructions!F53)</f>
        <v/>
      </c>
      <c r="N126" s="210" t="str">
        <f>IF(J126="","",J126*(Instructions!F55/100)*Instructions!F54)</f>
        <v/>
      </c>
      <c r="O126" s="216"/>
    </row>
    <row r="127" spans="1:15" ht="16.5" thickBot="1" x14ac:dyDescent="0.3">
      <c r="A127" s="222"/>
      <c r="B127" s="142"/>
      <c r="C127" s="142"/>
      <c r="D127" s="221"/>
      <c r="E127" s="221"/>
      <c r="F127" s="220"/>
      <c r="G127" s="220"/>
      <c r="H127" s="211"/>
      <c r="I127" s="215"/>
      <c r="J127" s="211"/>
      <c r="K127" s="215"/>
      <c r="L127" s="211"/>
      <c r="M127" s="211"/>
      <c r="N127" s="211"/>
      <c r="O127" s="217"/>
    </row>
    <row r="128" spans="1:15" ht="16.5" thickBot="1" x14ac:dyDescent="0.3">
      <c r="A128" s="222">
        <f>'BK # 62 - BEHI'!F6</f>
        <v>0</v>
      </c>
      <c r="B128" s="141"/>
      <c r="C128" s="141"/>
      <c r="D128" s="221">
        <f>'BK # 62 - BEHI'!Y6</f>
        <v>0</v>
      </c>
      <c r="E128" s="221">
        <f>'BK # 62 - BEHI'!A12</f>
        <v>0</v>
      </c>
      <c r="F128" s="219" t="str">
        <f>'BK # 62 - BEHI'!AU5</f>
        <v/>
      </c>
      <c r="G128" s="219" t="str">
        <f>'BK # 62 - NBS'!I52</f>
        <v xml:space="preserve"> </v>
      </c>
      <c r="H128" s="210" t="str">
        <f>IF(D128=0,"",IF(F128=0,"",IF(AND(F128="VERY LOW",G128="VERY LOW"),'Erosion Rates'!$C$4,IF(AND(F128="VERY LOW",G128="LOW"),'Erosion Rates'!$C$5,IF(AND(F128="VERY LOW",G128="MODERATE"),'Erosion Rates'!$C$6,IF(AND(F128="VERY LOW",G128="HIGH"),'Erosion Rates'!$C$7,IF(AND(F128="VERY LOW",G128="VERY HIGH"),'Erosion Rates'!$C$8,IF(AND(F128="VERY LOW",G128="EXTREME"),'Erosion Rates'!$C$9,IF(AND(F128="LOW",G128="VERY LOW"),'Erosion Rates'!$C$10,IF(AND(F128="LOW",G128="LOW"),'Erosion Rates'!$C$11,IF(AND(F128="LOW",G128="MODERATE"),'Erosion Rates'!$C$12,IF(AND(F128="LOW",G128="HIGH"),'Erosion Rates'!$C$13,IF(AND(F128="LOW",G128="VERY HIGH"),'Erosion Rates'!$C$14,IF(AND(F128="LOW",G128="EXTREME"),'Erosion Rates'!$C$15,IF(AND(F128="MODERATE",G128="VERY LOW"),'Erosion Rates'!$C$16,IF(AND(F128="MODERATE",G128="LOW"),'Erosion Rates'!$C$17,IF(AND(F128="MODERATE",G128="MODERATE"),'Erosion Rates'!$C$18,IF(AND(F128="MODERATE",G128="HIGH"),'Erosion Rates'!$C$19,IF(AND(F128="MODERATE",G128="VERY HIGH"),'Erosion Rates'!$C$20,IF(AND(F128="MODERATE",G128="EXTREME"),'Erosion Rates'!$C$21,IF(AND(F128="HIGH",G128="VERY LOW"),'Erosion Rates'!$C$22,IF(AND(F128="HIGH",G128="LOW"),'Erosion Rates'!$C$23,IF(AND(F128="HIGH",G128="MODERATE"),'Erosion Rates'!$C$24,IF(AND(F128="HIGH",G128="HIGH"),'Erosion Rates'!$C$25,IF(AND(F128="HIGH",G128="VERY HIGH"),'Erosion Rates'!$C$26,IF(AND(F128="HIGH",G128="EXTREME"),'Erosion Rates'!$C$27,IF(AND(F128="VERY HIGH",G128="low"),'Erosion Rates'!$C$28,IF(AND(F128="VERY HIGH",G128="LOW"),'Erosion Rates'!$C$29,IF(AND(F128="VERY HIGH",G128="MODERATE"),'Erosion Rates'!$C$30,IF(AND(F128="VERY HIGH",G128="HIGH"),'Erosion Rates'!$C$31,IF(AND(F128="VERY HIGH",G128="VERY HIGH"),'Erosion Rates'!$C$32,IF(AND(F128="VERY HIGH",G128="EXTREME"),'Erosion Rates'!$C$33,IF(AND(F128="EXTREME",G128="VERY LOW"),'Erosion Rates'!$C$34,IF(AND(F128="EXTREME",G128="LOW"),'Erosion Rates'!$C$35,IF(AND(F128="EXTREME",G128="MODERATE"),'Erosion Rates'!$C$36,IF(AND(F128="EXTREME",G128="HIGH"),'Erosion Rates'!$C$37,IF(AND(F128="EXTREME",G128="VERY HIGH"),'Erosion Rates'!$C$38,IF(AND(F128="EXTREME",G128="EXTREME"),'Erosion Rates'!$C$39))))))))))))))))))))))))))))))))))))))</f>
        <v/>
      </c>
      <c r="I128" s="215" t="str">
        <f t="shared" si="37"/>
        <v/>
      </c>
      <c r="J128" s="210" t="str">
        <f>IF(D128=0,"",((I128*Instructions!F51/2000)))</f>
        <v/>
      </c>
      <c r="K128" s="215" t="str">
        <f>IF(D128=0,"",((I128*Instructions!F51/2000/D128)))</f>
        <v/>
      </c>
      <c r="L128" s="210" t="str">
        <f>IF(J128="","",J128*(Instructions!F55/100)*Instructions!F52)</f>
        <v/>
      </c>
      <c r="M128" s="210" t="str">
        <f>IF(J128="","",J128*(Instructions!F55/100)*Instructions!F53)</f>
        <v/>
      </c>
      <c r="N128" s="210" t="str">
        <f>IF(J128="","",J128*(Instructions!F55/100)*Instructions!F54)</f>
        <v/>
      </c>
      <c r="O128" s="216"/>
    </row>
    <row r="129" spans="1:15" ht="16.5" thickBot="1" x14ac:dyDescent="0.3">
      <c r="A129" s="222"/>
      <c r="B129" s="142"/>
      <c r="C129" s="142"/>
      <c r="D129" s="221"/>
      <c r="E129" s="221"/>
      <c r="F129" s="220"/>
      <c r="G129" s="220"/>
      <c r="H129" s="211"/>
      <c r="I129" s="215"/>
      <c r="J129" s="211"/>
      <c r="K129" s="215"/>
      <c r="L129" s="211"/>
      <c r="M129" s="211"/>
      <c r="N129" s="211"/>
      <c r="O129" s="217"/>
    </row>
    <row r="130" spans="1:15" ht="16.5" thickBot="1" x14ac:dyDescent="0.3">
      <c r="A130" s="222">
        <f>'BK # 63 - BEHI'!F6</f>
        <v>0</v>
      </c>
      <c r="B130" s="141"/>
      <c r="C130" s="141"/>
      <c r="D130" s="221">
        <f>'BK # 63 - BEHI'!Y6</f>
        <v>0</v>
      </c>
      <c r="E130" s="221">
        <f>'BK # 63 - BEHI'!A12</f>
        <v>0</v>
      </c>
      <c r="F130" s="219" t="str">
        <f>'BK # 63 - BEHI'!AU5</f>
        <v/>
      </c>
      <c r="G130" s="219" t="str">
        <f>'BK # 63 - NBS'!I52</f>
        <v xml:space="preserve"> </v>
      </c>
      <c r="H130" s="210" t="str">
        <f>IF(D130=0,"",IF(F130=0,"",IF(AND(F130="VERY LOW",G130="VERY LOW"),'Erosion Rates'!$C$4,IF(AND(F130="VERY LOW",G130="LOW"),'Erosion Rates'!$C$5,IF(AND(F130="VERY LOW",G130="MODERATE"),'Erosion Rates'!$C$6,IF(AND(F130="VERY LOW",G130="HIGH"),'Erosion Rates'!$C$7,IF(AND(F130="VERY LOW",G130="VERY HIGH"),'Erosion Rates'!$C$8,IF(AND(F130="VERY LOW",G130="EXTREME"),'Erosion Rates'!$C$9,IF(AND(F130="LOW",G130="VERY LOW"),'Erosion Rates'!$C$10,IF(AND(F130="LOW",G130="LOW"),'Erosion Rates'!$C$11,IF(AND(F130="LOW",G130="MODERATE"),'Erosion Rates'!$C$12,IF(AND(F130="LOW",G130="HIGH"),'Erosion Rates'!$C$13,IF(AND(F130="LOW",G130="VERY HIGH"),'Erosion Rates'!$C$14,IF(AND(F130="LOW",G130="EXTREME"),'Erosion Rates'!$C$15,IF(AND(F130="MODERATE",G130="VERY LOW"),'Erosion Rates'!$C$16,IF(AND(F130="MODERATE",G130="LOW"),'Erosion Rates'!$C$17,IF(AND(F130="MODERATE",G130="MODERATE"),'Erosion Rates'!$C$18,IF(AND(F130="MODERATE",G130="HIGH"),'Erosion Rates'!$C$19,IF(AND(F130="MODERATE",G130="VERY HIGH"),'Erosion Rates'!$C$20,IF(AND(F130="MODERATE",G130="EXTREME"),'Erosion Rates'!$C$21,IF(AND(F130="HIGH",G130="VERY LOW"),'Erosion Rates'!$C$22,IF(AND(F130="HIGH",G130="LOW"),'Erosion Rates'!$C$23,IF(AND(F130="HIGH",G130="MODERATE"),'Erosion Rates'!$C$24,IF(AND(F130="HIGH",G130="HIGH"),'Erosion Rates'!$C$25,IF(AND(F130="HIGH",G130="VERY HIGH"),'Erosion Rates'!$C$26,IF(AND(F130="HIGH",G130="EXTREME"),'Erosion Rates'!$C$27,IF(AND(F130="VERY HIGH",G130="low"),'Erosion Rates'!$C$28,IF(AND(F130="VERY HIGH",G130="LOW"),'Erosion Rates'!$C$29,IF(AND(F130="VERY HIGH",G130="MODERATE"),'Erosion Rates'!$C$30,IF(AND(F130="VERY HIGH",G130="HIGH"),'Erosion Rates'!$C$31,IF(AND(F130="VERY HIGH",G130="VERY HIGH"),'Erosion Rates'!$C$32,IF(AND(F130="VERY HIGH",G130="EXTREME"),'Erosion Rates'!$C$33,IF(AND(F130="EXTREME",G130="VERY LOW"),'Erosion Rates'!$C$34,IF(AND(F130="EXTREME",G130="LOW"),'Erosion Rates'!$C$35,IF(AND(F130="EXTREME",G130="MODERATE"),'Erosion Rates'!$C$36,IF(AND(F130="EXTREME",G130="HIGH"),'Erosion Rates'!$C$37,IF(AND(F130="EXTREME",G130="VERY HIGH"),'Erosion Rates'!$C$38,IF(AND(F130="EXTREME",G130="EXTREME"),'Erosion Rates'!$C$39))))))))))))))))))))))))))))))))))))))</f>
        <v/>
      </c>
      <c r="I130" s="215" t="str">
        <f t="shared" si="37"/>
        <v/>
      </c>
      <c r="J130" s="210" t="str">
        <f>IF(D130=0,"",((I130*Instructions!F51/2000)))</f>
        <v/>
      </c>
      <c r="K130" s="215" t="str">
        <f>IF(D130=0,"",((I130*Instructions!F51/2000/D130)))</f>
        <v/>
      </c>
      <c r="L130" s="210" t="str">
        <f>IF(J130="","",J130*(Instructions!F55/100)*Instructions!F52)</f>
        <v/>
      </c>
      <c r="M130" s="210" t="str">
        <f>IF(J130="","",J130*(Instructions!F55/100)*Instructions!F53)</f>
        <v/>
      </c>
      <c r="N130" s="210" t="str">
        <f>IF(J130="","",J130*(Instructions!F55/100)*Instructions!F54)</f>
        <v/>
      </c>
      <c r="O130" s="216"/>
    </row>
    <row r="131" spans="1:15" ht="16.5" thickBot="1" x14ac:dyDescent="0.3">
      <c r="A131" s="222"/>
      <c r="B131" s="142"/>
      <c r="C131" s="142"/>
      <c r="D131" s="221"/>
      <c r="E131" s="221"/>
      <c r="F131" s="220"/>
      <c r="G131" s="220"/>
      <c r="H131" s="211"/>
      <c r="I131" s="215"/>
      <c r="J131" s="211"/>
      <c r="K131" s="215"/>
      <c r="L131" s="211"/>
      <c r="M131" s="211"/>
      <c r="N131" s="211"/>
      <c r="O131" s="217"/>
    </row>
    <row r="132" spans="1:15" ht="16.5" thickBot="1" x14ac:dyDescent="0.3">
      <c r="A132" s="222">
        <f>'BK # 64 - BEHI'!F6</f>
        <v>0</v>
      </c>
      <c r="B132" s="141"/>
      <c r="C132" s="141"/>
      <c r="D132" s="221">
        <f>'BK # 64 - BEHI'!Y6</f>
        <v>0</v>
      </c>
      <c r="E132" s="221">
        <f>'BK # 64 - BEHI'!A12</f>
        <v>0</v>
      </c>
      <c r="F132" s="219" t="str">
        <f>'BK # 64 - BEHI'!AU5</f>
        <v/>
      </c>
      <c r="G132" s="219" t="str">
        <f>'BK # 64 - NBS'!I52</f>
        <v xml:space="preserve"> </v>
      </c>
      <c r="H132" s="210" t="str">
        <f>IF(D132=0,"",IF(F132=0,"",IF(AND(F132="VERY LOW",G132="VERY LOW"),'Erosion Rates'!$C$4,IF(AND(F132="VERY LOW",G132="LOW"),'Erosion Rates'!$C$5,IF(AND(F132="VERY LOW",G132="MODERATE"),'Erosion Rates'!$C$6,IF(AND(F132="VERY LOW",G132="HIGH"),'Erosion Rates'!$C$7,IF(AND(F132="VERY LOW",G132="VERY HIGH"),'Erosion Rates'!$C$8,IF(AND(F132="VERY LOW",G132="EXTREME"),'Erosion Rates'!$C$9,IF(AND(F132="LOW",G132="VERY LOW"),'Erosion Rates'!$C$10,IF(AND(F132="LOW",G132="LOW"),'Erosion Rates'!$C$11,IF(AND(F132="LOW",G132="MODERATE"),'Erosion Rates'!$C$12,IF(AND(F132="LOW",G132="HIGH"),'Erosion Rates'!$C$13,IF(AND(F132="LOW",G132="VERY HIGH"),'Erosion Rates'!$C$14,IF(AND(F132="LOW",G132="EXTREME"),'Erosion Rates'!$C$15,IF(AND(F132="MODERATE",G132="VERY LOW"),'Erosion Rates'!$C$16,IF(AND(F132="MODERATE",G132="LOW"),'Erosion Rates'!$C$17,IF(AND(F132="MODERATE",G132="MODERATE"),'Erosion Rates'!$C$18,IF(AND(F132="MODERATE",G132="HIGH"),'Erosion Rates'!$C$19,IF(AND(F132="MODERATE",G132="VERY HIGH"),'Erosion Rates'!$C$20,IF(AND(F132="MODERATE",G132="EXTREME"),'Erosion Rates'!$C$21,IF(AND(F132="HIGH",G132="VERY LOW"),'Erosion Rates'!$C$22,IF(AND(F132="HIGH",G132="LOW"),'Erosion Rates'!$C$23,IF(AND(F132="HIGH",G132="MODERATE"),'Erosion Rates'!$C$24,IF(AND(F132="HIGH",G132="HIGH"),'Erosion Rates'!$C$25,IF(AND(F132="HIGH",G132="VERY HIGH"),'Erosion Rates'!$C$26,IF(AND(F132="HIGH",G132="EXTREME"),'Erosion Rates'!$C$27,IF(AND(F132="VERY HIGH",G132="low"),'Erosion Rates'!$C$28,IF(AND(F132="VERY HIGH",G132="LOW"),'Erosion Rates'!$C$29,IF(AND(F132="VERY HIGH",G132="MODERATE"),'Erosion Rates'!$C$30,IF(AND(F132="VERY HIGH",G132="HIGH"),'Erosion Rates'!$C$31,IF(AND(F132="VERY HIGH",G132="VERY HIGH"),'Erosion Rates'!$C$32,IF(AND(F132="VERY HIGH",G132="EXTREME"),'Erosion Rates'!$C$33,IF(AND(F132="EXTREME",G132="VERY LOW"),'Erosion Rates'!$C$34,IF(AND(F132="EXTREME",G132="LOW"),'Erosion Rates'!$C$35,IF(AND(F132="EXTREME",G132="MODERATE"),'Erosion Rates'!$C$36,IF(AND(F132="EXTREME",G132="HIGH"),'Erosion Rates'!$C$37,IF(AND(F132="EXTREME",G132="VERY HIGH"),'Erosion Rates'!$C$38,IF(AND(F132="EXTREME",G132="EXTREME"),'Erosion Rates'!$C$39))))))))))))))))))))))))))))))))))))))</f>
        <v/>
      </c>
      <c r="I132" s="215" t="str">
        <f t="shared" si="37"/>
        <v/>
      </c>
      <c r="J132" s="210" t="str">
        <f>IF(D132=0,"",((I132*Instructions!F51/2000)))</f>
        <v/>
      </c>
      <c r="K132" s="215" t="str">
        <f>IF(D132=0,"",((I132*Instructions!F51/2000/D132)))</f>
        <v/>
      </c>
      <c r="L132" s="210" t="str">
        <f>IF(J132="","",J132*(Instructions!F55/100)*Instructions!F52)</f>
        <v/>
      </c>
      <c r="M132" s="210" t="str">
        <f>IF(J132="","",J132*(Instructions!F55/100)*Instructions!F53)</f>
        <v/>
      </c>
      <c r="N132" s="210" t="str">
        <f>IF(J132="","",J132*(Instructions!F55/100)*Instructions!F54)</f>
        <v/>
      </c>
      <c r="O132" s="216"/>
    </row>
    <row r="133" spans="1:15" ht="16.5" thickBot="1" x14ac:dyDescent="0.3">
      <c r="A133" s="222"/>
      <c r="B133" s="142"/>
      <c r="C133" s="142"/>
      <c r="D133" s="221"/>
      <c r="E133" s="221"/>
      <c r="F133" s="220"/>
      <c r="G133" s="220"/>
      <c r="H133" s="211"/>
      <c r="I133" s="215"/>
      <c r="J133" s="211"/>
      <c r="K133" s="215"/>
      <c r="L133" s="211"/>
      <c r="M133" s="211"/>
      <c r="N133" s="211"/>
      <c r="O133" s="217"/>
    </row>
    <row r="134" spans="1:15" ht="16.5" thickBot="1" x14ac:dyDescent="0.3">
      <c r="A134" s="222">
        <f>'BK # 65 - BEHI'!F6</f>
        <v>0</v>
      </c>
      <c r="B134" s="141"/>
      <c r="C134" s="141"/>
      <c r="D134" s="221">
        <f>'BK # 65 - BEHI'!Y6</f>
        <v>0</v>
      </c>
      <c r="E134" s="221">
        <f>'BK # 65 - BEHI'!A12</f>
        <v>0</v>
      </c>
      <c r="F134" s="219" t="str">
        <f>'BK # 65 - BEHI'!AU5</f>
        <v/>
      </c>
      <c r="G134" s="219" t="str">
        <f>'BK # 65 - NBS'!I52</f>
        <v xml:space="preserve"> </v>
      </c>
      <c r="H134" s="210" t="str">
        <f>IF(D134=0,"",IF(F134=0,"",IF(AND(F134="VERY LOW",G134="VERY LOW"),'Erosion Rates'!$C$4,IF(AND(F134="VERY LOW",G134="LOW"),'Erosion Rates'!$C$5,IF(AND(F134="VERY LOW",G134="MODERATE"),'Erosion Rates'!$C$6,IF(AND(F134="VERY LOW",G134="HIGH"),'Erosion Rates'!$C$7,IF(AND(F134="VERY LOW",G134="VERY HIGH"),'Erosion Rates'!$C$8,IF(AND(F134="VERY LOW",G134="EXTREME"),'Erosion Rates'!$C$9,IF(AND(F134="LOW",G134="VERY LOW"),'Erosion Rates'!$C$10,IF(AND(F134="LOW",G134="LOW"),'Erosion Rates'!$C$11,IF(AND(F134="LOW",G134="MODERATE"),'Erosion Rates'!$C$12,IF(AND(F134="LOW",G134="HIGH"),'Erosion Rates'!$C$13,IF(AND(F134="LOW",G134="VERY HIGH"),'Erosion Rates'!$C$14,IF(AND(F134="LOW",G134="EXTREME"),'Erosion Rates'!$C$15,IF(AND(F134="MODERATE",G134="VERY LOW"),'Erosion Rates'!$C$16,IF(AND(F134="MODERATE",G134="LOW"),'Erosion Rates'!$C$17,IF(AND(F134="MODERATE",G134="MODERATE"),'Erosion Rates'!$C$18,IF(AND(F134="MODERATE",G134="HIGH"),'Erosion Rates'!$C$19,IF(AND(F134="MODERATE",G134="VERY HIGH"),'Erosion Rates'!$C$20,IF(AND(F134="MODERATE",G134="EXTREME"),'Erosion Rates'!$C$21,IF(AND(F134="HIGH",G134="VERY LOW"),'Erosion Rates'!$C$22,IF(AND(F134="HIGH",G134="LOW"),'Erosion Rates'!$C$23,IF(AND(F134="HIGH",G134="MODERATE"),'Erosion Rates'!$C$24,IF(AND(F134="HIGH",G134="HIGH"),'Erosion Rates'!$C$25,IF(AND(F134="HIGH",G134="VERY HIGH"),'Erosion Rates'!$C$26,IF(AND(F134="HIGH",G134="EXTREME"),'Erosion Rates'!$C$27,IF(AND(F134="VERY HIGH",G134="low"),'Erosion Rates'!$C$28,IF(AND(F134="VERY HIGH",G134="LOW"),'Erosion Rates'!$C$29,IF(AND(F134="VERY HIGH",G134="MODERATE"),'Erosion Rates'!$C$30,IF(AND(F134="VERY HIGH",G134="HIGH"),'Erosion Rates'!$C$31,IF(AND(F134="VERY HIGH",G134="VERY HIGH"),'Erosion Rates'!$C$32,IF(AND(F134="VERY HIGH",G134="EXTREME"),'Erosion Rates'!$C$33,IF(AND(F134="EXTREME",G134="VERY LOW"),'Erosion Rates'!$C$34,IF(AND(F134="EXTREME",G134="LOW"),'Erosion Rates'!$C$35,IF(AND(F134="EXTREME",G134="MODERATE"),'Erosion Rates'!$C$36,IF(AND(F134="EXTREME",G134="HIGH"),'Erosion Rates'!$C$37,IF(AND(F134="EXTREME",G134="VERY HIGH"),'Erosion Rates'!$C$38,IF(AND(F134="EXTREME",G134="EXTREME"),'Erosion Rates'!$C$39))))))))))))))))))))))))))))))))))))))</f>
        <v/>
      </c>
      <c r="I134" s="215" t="str">
        <f t="shared" si="37"/>
        <v/>
      </c>
      <c r="J134" s="210" t="str">
        <f>IF(D134=0,"",((I134*Instructions!F51/2000)))</f>
        <v/>
      </c>
      <c r="K134" s="215" t="str">
        <f>IF(D134=0,"",((I134*Instructions!F51/2000/D134)))</f>
        <v/>
      </c>
      <c r="L134" s="210" t="str">
        <f>IF(J134="","",J134*(Instructions!F55/100)*Instructions!F52)</f>
        <v/>
      </c>
      <c r="M134" s="210" t="str">
        <f>IF(J134="","",J134*(Instructions!F55/100)*Instructions!F53)</f>
        <v/>
      </c>
      <c r="N134" s="210" t="str">
        <f>IF(J134="","",J134*(Instructions!F55/100)*Instructions!F54)</f>
        <v/>
      </c>
      <c r="O134" s="216"/>
    </row>
    <row r="135" spans="1:15" ht="16.5" thickBot="1" x14ac:dyDescent="0.3">
      <c r="A135" s="222"/>
      <c r="B135" s="142"/>
      <c r="C135" s="142"/>
      <c r="D135" s="221"/>
      <c r="E135" s="221"/>
      <c r="F135" s="220"/>
      <c r="G135" s="220"/>
      <c r="H135" s="211"/>
      <c r="I135" s="215"/>
      <c r="J135" s="211"/>
      <c r="K135" s="215"/>
      <c r="L135" s="211"/>
      <c r="M135" s="211"/>
      <c r="N135" s="211"/>
      <c r="O135" s="217"/>
    </row>
    <row r="136" spans="1:15" ht="16.5" thickBot="1" x14ac:dyDescent="0.3">
      <c r="A136" s="222">
        <f>'BK # 66 - BEHI'!F6</f>
        <v>0</v>
      </c>
      <c r="B136" s="141"/>
      <c r="C136" s="141"/>
      <c r="D136" s="221">
        <f>'BK # 66 - BEHI'!Y6</f>
        <v>0</v>
      </c>
      <c r="E136" s="221">
        <f>'BK # 66 - BEHI'!A12</f>
        <v>0</v>
      </c>
      <c r="F136" s="219" t="str">
        <f>'BK # 66 - BEHI'!AU5</f>
        <v/>
      </c>
      <c r="G136" s="219" t="str">
        <f>'BK # 66 - NBS'!I52</f>
        <v xml:space="preserve"> </v>
      </c>
      <c r="H136" s="210" t="str">
        <f>IF(D136=0,"",IF(F136=0,"",IF(AND(F136="VERY LOW",G136="VERY LOW"),'Erosion Rates'!$C$4,IF(AND(F136="VERY LOW",G136="LOW"),'Erosion Rates'!$C$5,IF(AND(F136="VERY LOW",G136="MODERATE"),'Erosion Rates'!$C$6,IF(AND(F136="VERY LOW",G136="HIGH"),'Erosion Rates'!$C$7,IF(AND(F136="VERY LOW",G136="VERY HIGH"),'Erosion Rates'!$C$8,IF(AND(F136="VERY LOW",G136="EXTREME"),'Erosion Rates'!$C$9,IF(AND(F136="LOW",G136="VERY LOW"),'Erosion Rates'!$C$10,IF(AND(F136="LOW",G136="LOW"),'Erosion Rates'!$C$11,IF(AND(F136="LOW",G136="MODERATE"),'Erosion Rates'!$C$12,IF(AND(F136="LOW",G136="HIGH"),'Erosion Rates'!$C$13,IF(AND(F136="LOW",G136="VERY HIGH"),'Erosion Rates'!$C$14,IF(AND(F136="LOW",G136="EXTREME"),'Erosion Rates'!$C$15,IF(AND(F136="MODERATE",G136="VERY LOW"),'Erosion Rates'!$C$16,IF(AND(F136="MODERATE",G136="LOW"),'Erosion Rates'!$C$17,IF(AND(F136="MODERATE",G136="MODERATE"),'Erosion Rates'!$C$18,IF(AND(F136="MODERATE",G136="HIGH"),'Erosion Rates'!$C$19,IF(AND(F136="MODERATE",G136="VERY HIGH"),'Erosion Rates'!$C$20,IF(AND(F136="MODERATE",G136="EXTREME"),'Erosion Rates'!$C$21,IF(AND(F136="HIGH",G136="VERY LOW"),'Erosion Rates'!$C$22,IF(AND(F136="HIGH",G136="LOW"),'Erosion Rates'!$C$23,IF(AND(F136="HIGH",G136="MODERATE"),'Erosion Rates'!$C$24,IF(AND(F136="HIGH",G136="HIGH"),'Erosion Rates'!$C$25,IF(AND(F136="HIGH",G136="VERY HIGH"),'Erosion Rates'!$C$26,IF(AND(F136="HIGH",G136="EXTREME"),'Erosion Rates'!$C$27,IF(AND(F136="VERY HIGH",G136="low"),'Erosion Rates'!$C$28,IF(AND(F136="VERY HIGH",G136="LOW"),'Erosion Rates'!$C$29,IF(AND(F136="VERY HIGH",G136="MODERATE"),'Erosion Rates'!$C$30,IF(AND(F136="VERY HIGH",G136="HIGH"),'Erosion Rates'!$C$31,IF(AND(F136="VERY HIGH",G136="VERY HIGH"),'Erosion Rates'!$C$32,IF(AND(F136="VERY HIGH",G136="EXTREME"),'Erosion Rates'!$C$33,IF(AND(F136="EXTREME",G136="VERY LOW"),'Erosion Rates'!$C$34,IF(AND(F136="EXTREME",G136="LOW"),'Erosion Rates'!$C$35,IF(AND(F136="EXTREME",G136="MODERATE"),'Erosion Rates'!$C$36,IF(AND(F136="EXTREME",G136="HIGH"),'Erosion Rates'!$C$37,IF(AND(F136="EXTREME",G136="VERY HIGH"),'Erosion Rates'!$C$38,IF(AND(F136="EXTREME",G136="EXTREME"),'Erosion Rates'!$C$39))))))))))))))))))))))))))))))))))))))</f>
        <v/>
      </c>
      <c r="I136" s="215" t="str">
        <f t="shared" si="37"/>
        <v/>
      </c>
      <c r="J136" s="210" t="str">
        <f>IF(D136=0,"",((I136*Instructions!F51/2000)))</f>
        <v/>
      </c>
      <c r="K136" s="215" t="str">
        <f>IF(D136=0,"",((I136*Instructions!F51/2000/D136)))</f>
        <v/>
      </c>
      <c r="L136" s="210" t="str">
        <f>IF(J136="","",J136*(Instructions!F55/100)*Instructions!F52)</f>
        <v/>
      </c>
      <c r="M136" s="210" t="str">
        <f>IF(J136="","",J136*(Instructions!F55/100)*Instructions!F53)</f>
        <v/>
      </c>
      <c r="N136" s="210" t="str">
        <f>IF(J136="","",J136*(Instructions!F55/100)*Instructions!F54)</f>
        <v/>
      </c>
      <c r="O136" s="216"/>
    </row>
    <row r="137" spans="1:15" ht="16.5" thickBot="1" x14ac:dyDescent="0.3">
      <c r="A137" s="222"/>
      <c r="B137" s="142"/>
      <c r="C137" s="142"/>
      <c r="D137" s="221"/>
      <c r="E137" s="221"/>
      <c r="F137" s="220"/>
      <c r="G137" s="220"/>
      <c r="H137" s="211"/>
      <c r="I137" s="215"/>
      <c r="J137" s="211"/>
      <c r="K137" s="215"/>
      <c r="L137" s="211"/>
      <c r="M137" s="211"/>
      <c r="N137" s="211"/>
      <c r="O137" s="217"/>
    </row>
    <row r="138" spans="1:15" ht="16.5" thickBot="1" x14ac:dyDescent="0.3">
      <c r="A138" s="222">
        <f>'BK # 67 - BEHI'!F6</f>
        <v>0</v>
      </c>
      <c r="B138" s="141"/>
      <c r="C138" s="141"/>
      <c r="D138" s="221">
        <f>'BK # 67 - BEHI'!Y6</f>
        <v>0</v>
      </c>
      <c r="E138" s="221">
        <f>'BK # 67 - BEHI'!A12</f>
        <v>0</v>
      </c>
      <c r="F138" s="219" t="str">
        <f>'BK # 67 - BEHI'!AU5</f>
        <v/>
      </c>
      <c r="G138" s="219" t="str">
        <f>'BK # 67 - NBS'!I52</f>
        <v xml:space="preserve"> </v>
      </c>
      <c r="H138" s="210" t="str">
        <f>IF(D138=0,"",IF(F138=0,"",IF(AND(F138="VERY LOW",G138="VERY LOW"),'Erosion Rates'!$C$4,IF(AND(F138="VERY LOW",G138="LOW"),'Erosion Rates'!$C$5,IF(AND(F138="VERY LOW",G138="MODERATE"),'Erosion Rates'!$C$6,IF(AND(F138="VERY LOW",G138="HIGH"),'Erosion Rates'!$C$7,IF(AND(F138="VERY LOW",G138="VERY HIGH"),'Erosion Rates'!$C$8,IF(AND(F138="VERY LOW",G138="EXTREME"),'Erosion Rates'!$C$9,IF(AND(F138="LOW",G138="VERY LOW"),'Erosion Rates'!$C$10,IF(AND(F138="LOW",G138="LOW"),'Erosion Rates'!$C$11,IF(AND(F138="LOW",G138="MODERATE"),'Erosion Rates'!$C$12,IF(AND(F138="LOW",G138="HIGH"),'Erosion Rates'!$C$13,IF(AND(F138="LOW",G138="VERY HIGH"),'Erosion Rates'!$C$14,IF(AND(F138="LOW",G138="EXTREME"),'Erosion Rates'!$C$15,IF(AND(F138="MODERATE",G138="VERY LOW"),'Erosion Rates'!$C$16,IF(AND(F138="MODERATE",G138="LOW"),'Erosion Rates'!$C$17,IF(AND(F138="MODERATE",G138="MODERATE"),'Erosion Rates'!$C$18,IF(AND(F138="MODERATE",G138="HIGH"),'Erosion Rates'!$C$19,IF(AND(F138="MODERATE",G138="VERY HIGH"),'Erosion Rates'!$C$20,IF(AND(F138="MODERATE",G138="EXTREME"),'Erosion Rates'!$C$21,IF(AND(F138="HIGH",G138="VERY LOW"),'Erosion Rates'!$C$22,IF(AND(F138="HIGH",G138="LOW"),'Erosion Rates'!$C$23,IF(AND(F138="HIGH",G138="MODERATE"),'Erosion Rates'!$C$24,IF(AND(F138="HIGH",G138="HIGH"),'Erosion Rates'!$C$25,IF(AND(F138="HIGH",G138="VERY HIGH"),'Erosion Rates'!$C$26,IF(AND(F138="HIGH",G138="EXTREME"),'Erosion Rates'!$C$27,IF(AND(F138="VERY HIGH",G138="low"),'Erosion Rates'!$C$28,IF(AND(F138="VERY HIGH",G138="LOW"),'Erosion Rates'!$C$29,IF(AND(F138="VERY HIGH",G138="MODERATE"),'Erosion Rates'!$C$30,IF(AND(F138="VERY HIGH",G138="HIGH"),'Erosion Rates'!$C$31,IF(AND(F138="VERY HIGH",G138="VERY HIGH"),'Erosion Rates'!$C$32,IF(AND(F138="VERY HIGH",G138="EXTREME"),'Erosion Rates'!$C$33,IF(AND(F138="EXTREME",G138="VERY LOW"),'Erosion Rates'!$C$34,IF(AND(F138="EXTREME",G138="LOW"),'Erosion Rates'!$C$35,IF(AND(F138="EXTREME",G138="MODERATE"),'Erosion Rates'!$C$36,IF(AND(F138="EXTREME",G138="HIGH"),'Erosion Rates'!$C$37,IF(AND(F138="EXTREME",G138="VERY HIGH"),'Erosion Rates'!$C$38,IF(AND(F138="EXTREME",G138="EXTREME"),'Erosion Rates'!$C$39))))))))))))))))))))))))))))))))))))))</f>
        <v/>
      </c>
      <c r="I138" s="215" t="str">
        <f t="shared" si="37"/>
        <v/>
      </c>
      <c r="J138" s="210" t="str">
        <f>IF(D138=0,"",((I138*Instructions!F51/2000)))</f>
        <v/>
      </c>
      <c r="K138" s="215" t="str">
        <f>IF(D138=0,"",((I138*Instructions!F51/2000/D138)))</f>
        <v/>
      </c>
      <c r="L138" s="210" t="str">
        <f>IF(J138="","",J138*(Instructions!F55/100)*Instructions!F52)</f>
        <v/>
      </c>
      <c r="M138" s="210" t="str">
        <f>IF(J138="","",J138*(Instructions!F55/100)*Instructions!F53)</f>
        <v/>
      </c>
      <c r="N138" s="210" t="str">
        <f>IF(J138="","",J138*(Instructions!F55/100)*Instructions!F54)</f>
        <v/>
      </c>
      <c r="O138" s="216"/>
    </row>
    <row r="139" spans="1:15" ht="16.5" thickBot="1" x14ac:dyDescent="0.3">
      <c r="A139" s="222"/>
      <c r="B139" s="142"/>
      <c r="C139" s="142"/>
      <c r="D139" s="221"/>
      <c r="E139" s="221"/>
      <c r="F139" s="220"/>
      <c r="G139" s="220"/>
      <c r="H139" s="211"/>
      <c r="I139" s="215"/>
      <c r="J139" s="211"/>
      <c r="K139" s="215"/>
      <c r="L139" s="211"/>
      <c r="M139" s="211"/>
      <c r="N139" s="211"/>
      <c r="O139" s="217"/>
    </row>
    <row r="140" spans="1:15" ht="16.5" thickBot="1" x14ac:dyDescent="0.3">
      <c r="A140" s="222">
        <f>'BK # 68 - BEHI'!F6</f>
        <v>0</v>
      </c>
      <c r="B140" s="141"/>
      <c r="C140" s="141"/>
      <c r="D140" s="221">
        <f>'BK # 68 - BEHI'!Y6</f>
        <v>0</v>
      </c>
      <c r="E140" s="221">
        <f>'BK # 68 - BEHI'!A12</f>
        <v>0</v>
      </c>
      <c r="F140" s="219" t="str">
        <f>'BK # 68 - BEHI'!AU5</f>
        <v/>
      </c>
      <c r="G140" s="219" t="str">
        <f>'BK # 68 - NBS'!I52</f>
        <v xml:space="preserve"> </v>
      </c>
      <c r="H140" s="210" t="str">
        <f>IF(D140=0,"",IF(F140=0,"",IF(AND(F140="VERY LOW",G140="VERY LOW"),'Erosion Rates'!$C$4,IF(AND(F140="VERY LOW",G140="LOW"),'Erosion Rates'!$C$5,IF(AND(F140="VERY LOW",G140="MODERATE"),'Erosion Rates'!$C$6,IF(AND(F140="VERY LOW",G140="HIGH"),'Erosion Rates'!$C$7,IF(AND(F140="VERY LOW",G140="VERY HIGH"),'Erosion Rates'!$C$8,IF(AND(F140="VERY LOW",G140="EXTREME"),'Erosion Rates'!$C$9,IF(AND(F140="LOW",G140="VERY LOW"),'Erosion Rates'!$C$10,IF(AND(F140="LOW",G140="LOW"),'Erosion Rates'!$C$11,IF(AND(F140="LOW",G140="MODERATE"),'Erosion Rates'!$C$12,IF(AND(F140="LOW",G140="HIGH"),'Erosion Rates'!$C$13,IF(AND(F140="LOW",G140="VERY HIGH"),'Erosion Rates'!$C$14,IF(AND(F140="LOW",G140="EXTREME"),'Erosion Rates'!$C$15,IF(AND(F140="MODERATE",G140="VERY LOW"),'Erosion Rates'!$C$16,IF(AND(F140="MODERATE",G140="LOW"),'Erosion Rates'!$C$17,IF(AND(F140="MODERATE",G140="MODERATE"),'Erosion Rates'!$C$18,IF(AND(F140="MODERATE",G140="HIGH"),'Erosion Rates'!$C$19,IF(AND(F140="MODERATE",G140="VERY HIGH"),'Erosion Rates'!$C$20,IF(AND(F140="MODERATE",G140="EXTREME"),'Erosion Rates'!$C$21,IF(AND(F140="HIGH",G140="VERY LOW"),'Erosion Rates'!$C$22,IF(AND(F140="HIGH",G140="LOW"),'Erosion Rates'!$C$23,IF(AND(F140="HIGH",G140="MODERATE"),'Erosion Rates'!$C$24,IF(AND(F140="HIGH",G140="HIGH"),'Erosion Rates'!$C$25,IF(AND(F140="HIGH",G140="VERY HIGH"),'Erosion Rates'!$C$26,IF(AND(F140="HIGH",G140="EXTREME"),'Erosion Rates'!$C$27,IF(AND(F140="VERY HIGH",G140="low"),'Erosion Rates'!$C$28,IF(AND(F140="VERY HIGH",G140="LOW"),'Erosion Rates'!$C$29,IF(AND(F140="VERY HIGH",G140="MODERATE"),'Erosion Rates'!$C$30,IF(AND(F140="VERY HIGH",G140="HIGH"),'Erosion Rates'!$C$31,IF(AND(F140="VERY HIGH",G140="VERY HIGH"),'Erosion Rates'!$C$32,IF(AND(F140="VERY HIGH",G140="EXTREME"),'Erosion Rates'!$C$33,IF(AND(F140="EXTREME",G140="VERY LOW"),'Erosion Rates'!$C$34,IF(AND(F140="EXTREME",G140="LOW"),'Erosion Rates'!$C$35,IF(AND(F140="EXTREME",G140="MODERATE"),'Erosion Rates'!$C$36,IF(AND(F140="EXTREME",G140="HIGH"),'Erosion Rates'!$C$37,IF(AND(F140="EXTREME",G140="VERY HIGH"),'Erosion Rates'!$C$38,IF(AND(F140="EXTREME",G140="EXTREME"),'Erosion Rates'!$C$39))))))))))))))))))))))))))))))))))))))</f>
        <v/>
      </c>
      <c r="I140" s="215" t="str">
        <f t="shared" si="37"/>
        <v/>
      </c>
      <c r="J140" s="210" t="str">
        <f>IF(D140=0,"",((I140*Instructions!F51/2000)))</f>
        <v/>
      </c>
      <c r="K140" s="215" t="str">
        <f>IF(D140=0,"",((I140*Instructions!F51/2000/D140)))</f>
        <v/>
      </c>
      <c r="L140" s="210" t="str">
        <f>IF(J140="","",J140*(Instructions!F55/100)*Instructions!F52)</f>
        <v/>
      </c>
      <c r="M140" s="210" t="str">
        <f>IF(J140="","",J140*(Instructions!F55/100)*Instructions!F53)</f>
        <v/>
      </c>
      <c r="N140" s="210" t="str">
        <f>IF(J140="","",J140*(Instructions!F55/100)*Instructions!F54)</f>
        <v/>
      </c>
      <c r="O140" s="216"/>
    </row>
    <row r="141" spans="1:15" ht="16.5" thickBot="1" x14ac:dyDescent="0.3">
      <c r="A141" s="222"/>
      <c r="B141" s="142"/>
      <c r="C141" s="142"/>
      <c r="D141" s="221"/>
      <c r="E141" s="221"/>
      <c r="F141" s="220"/>
      <c r="G141" s="220"/>
      <c r="H141" s="211"/>
      <c r="I141" s="215"/>
      <c r="J141" s="211"/>
      <c r="K141" s="215"/>
      <c r="L141" s="211"/>
      <c r="M141" s="211"/>
      <c r="N141" s="211"/>
      <c r="O141" s="217"/>
    </row>
    <row r="142" spans="1:15" ht="16.5" thickBot="1" x14ac:dyDescent="0.3">
      <c r="A142" s="222">
        <f>'BK # 69 - BEHI'!F6</f>
        <v>0</v>
      </c>
      <c r="B142" s="141"/>
      <c r="C142" s="141"/>
      <c r="D142" s="221">
        <f>'BK # 69 - BEHI'!Y6</f>
        <v>0</v>
      </c>
      <c r="E142" s="221">
        <f>'BK # 69 - BEHI'!A12</f>
        <v>0</v>
      </c>
      <c r="F142" s="219" t="str">
        <f>'BK # 69 - BEHI'!AU5</f>
        <v/>
      </c>
      <c r="G142" s="219" t="str">
        <f>'BK # 69 - NBS'!I52</f>
        <v xml:space="preserve"> </v>
      </c>
      <c r="H142" s="210" t="str">
        <f>IF(D142=0,"",IF(F142=0,"",IF(AND(F142="VERY LOW",G142="VERY LOW"),'Erosion Rates'!$C$4,IF(AND(F142="VERY LOW",G142="LOW"),'Erosion Rates'!$C$5,IF(AND(F142="VERY LOW",G142="MODERATE"),'Erosion Rates'!$C$6,IF(AND(F142="VERY LOW",G142="HIGH"),'Erosion Rates'!$C$7,IF(AND(F142="VERY LOW",G142="VERY HIGH"),'Erosion Rates'!$C$8,IF(AND(F142="VERY LOW",G142="EXTREME"),'Erosion Rates'!$C$9,IF(AND(F142="LOW",G142="VERY LOW"),'Erosion Rates'!$C$10,IF(AND(F142="LOW",G142="LOW"),'Erosion Rates'!$C$11,IF(AND(F142="LOW",G142="MODERATE"),'Erosion Rates'!$C$12,IF(AND(F142="LOW",G142="HIGH"),'Erosion Rates'!$C$13,IF(AND(F142="LOW",G142="VERY HIGH"),'Erosion Rates'!$C$14,IF(AND(F142="LOW",G142="EXTREME"),'Erosion Rates'!$C$15,IF(AND(F142="MODERATE",G142="VERY LOW"),'Erosion Rates'!$C$16,IF(AND(F142="MODERATE",G142="LOW"),'Erosion Rates'!$C$17,IF(AND(F142="MODERATE",G142="MODERATE"),'Erosion Rates'!$C$18,IF(AND(F142="MODERATE",G142="HIGH"),'Erosion Rates'!$C$19,IF(AND(F142="MODERATE",G142="VERY HIGH"),'Erosion Rates'!$C$20,IF(AND(F142="MODERATE",G142="EXTREME"),'Erosion Rates'!$C$21,IF(AND(F142="HIGH",G142="VERY LOW"),'Erosion Rates'!$C$22,IF(AND(F142="HIGH",G142="LOW"),'Erosion Rates'!$C$23,IF(AND(F142="HIGH",G142="MODERATE"),'Erosion Rates'!$C$24,IF(AND(F142="HIGH",G142="HIGH"),'Erosion Rates'!$C$25,IF(AND(F142="HIGH",G142="VERY HIGH"),'Erosion Rates'!$C$26,IF(AND(F142="HIGH",G142="EXTREME"),'Erosion Rates'!$C$27,IF(AND(F142="VERY HIGH",G142="low"),'Erosion Rates'!$C$28,IF(AND(F142="VERY HIGH",G142="LOW"),'Erosion Rates'!$C$29,IF(AND(F142="VERY HIGH",G142="MODERATE"),'Erosion Rates'!$C$30,IF(AND(F142="VERY HIGH",G142="HIGH"),'Erosion Rates'!$C$31,IF(AND(F142="VERY HIGH",G142="VERY HIGH"),'Erosion Rates'!$C$32,IF(AND(F142="VERY HIGH",G142="EXTREME"),'Erosion Rates'!$C$33,IF(AND(F142="EXTREME",G142="VERY LOW"),'Erosion Rates'!$C$34,IF(AND(F142="EXTREME",G142="LOW"),'Erosion Rates'!$C$35,IF(AND(F142="EXTREME",G142="MODERATE"),'Erosion Rates'!$C$36,IF(AND(F142="EXTREME",G142="HIGH"),'Erosion Rates'!$C$37,IF(AND(F142="EXTREME",G142="VERY HIGH"),'Erosion Rates'!$C$38,IF(AND(F142="EXTREME",G142="EXTREME"),'Erosion Rates'!$C$39))))))))))))))))))))))))))))))))))))))</f>
        <v/>
      </c>
      <c r="I142" s="215" t="str">
        <f t="shared" si="37"/>
        <v/>
      </c>
      <c r="J142" s="210" t="str">
        <f>IF(D142=0,"",((I142*Instructions!F51/2000)))</f>
        <v/>
      </c>
      <c r="K142" s="215" t="str">
        <f>IF(D142=0,"",((I142*Instructions!F51/2000/D142)))</f>
        <v/>
      </c>
      <c r="L142" s="210" t="str">
        <f>IF(J142="","",J142*(Instructions!F55/100)*Instructions!F52)</f>
        <v/>
      </c>
      <c r="M142" s="210" t="str">
        <f>IF(J142="","",J142*(Instructions!F55/100)*Instructions!F53)</f>
        <v/>
      </c>
      <c r="N142" s="210" t="str">
        <f>IF(J142="","",J142*(Instructions!F55/100)*Instructions!F54)</f>
        <v/>
      </c>
      <c r="O142" s="216"/>
    </row>
    <row r="143" spans="1:15" ht="16.5" thickBot="1" x14ac:dyDescent="0.3">
      <c r="A143" s="222"/>
      <c r="B143" s="142"/>
      <c r="C143" s="142"/>
      <c r="D143" s="221"/>
      <c r="E143" s="221"/>
      <c r="F143" s="220"/>
      <c r="G143" s="220"/>
      <c r="H143" s="211"/>
      <c r="I143" s="215"/>
      <c r="J143" s="211"/>
      <c r="K143" s="215"/>
      <c r="L143" s="211"/>
      <c r="M143" s="211"/>
      <c r="N143" s="211"/>
      <c r="O143" s="217"/>
    </row>
    <row r="144" spans="1:15" ht="16.5" thickBot="1" x14ac:dyDescent="0.3">
      <c r="A144" s="222">
        <f>'BK # 70 - BEHI'!F6</f>
        <v>0</v>
      </c>
      <c r="B144" s="141"/>
      <c r="C144" s="141"/>
      <c r="D144" s="221">
        <f>'BK # 70 - BEHI'!Y6</f>
        <v>0</v>
      </c>
      <c r="E144" s="221">
        <f>'BK # 70 - BEHI'!A12</f>
        <v>0</v>
      </c>
      <c r="F144" s="219" t="str">
        <f>'BK # 70 - BEHI'!AU5</f>
        <v/>
      </c>
      <c r="G144" s="219" t="str">
        <f>'BK # 70 - NBS'!I52</f>
        <v xml:space="preserve"> </v>
      </c>
      <c r="H144" s="210" t="str">
        <f>IF(D144=0,"",IF(F144=0,"",IF(AND(F144="VERY LOW",G144="VERY LOW"),'Erosion Rates'!$C$4,IF(AND(F144="VERY LOW",G144="LOW"),'Erosion Rates'!$C$5,IF(AND(F144="VERY LOW",G144="MODERATE"),'Erosion Rates'!$C$6,IF(AND(F144="VERY LOW",G144="HIGH"),'Erosion Rates'!$C$7,IF(AND(F144="VERY LOW",G144="VERY HIGH"),'Erosion Rates'!$C$8,IF(AND(F144="VERY LOW",G144="EXTREME"),'Erosion Rates'!$C$9,IF(AND(F144="LOW",G144="VERY LOW"),'Erosion Rates'!$C$10,IF(AND(F144="LOW",G144="LOW"),'Erosion Rates'!$C$11,IF(AND(F144="LOW",G144="MODERATE"),'Erosion Rates'!$C$12,IF(AND(F144="LOW",G144="HIGH"),'Erosion Rates'!$C$13,IF(AND(F144="LOW",G144="VERY HIGH"),'Erosion Rates'!$C$14,IF(AND(F144="LOW",G144="EXTREME"),'Erosion Rates'!$C$15,IF(AND(F144="MODERATE",G144="VERY LOW"),'Erosion Rates'!$C$16,IF(AND(F144="MODERATE",G144="LOW"),'Erosion Rates'!$C$17,IF(AND(F144="MODERATE",G144="MODERATE"),'Erosion Rates'!$C$18,IF(AND(F144="MODERATE",G144="HIGH"),'Erosion Rates'!$C$19,IF(AND(F144="MODERATE",G144="VERY HIGH"),'Erosion Rates'!$C$20,IF(AND(F144="MODERATE",G144="EXTREME"),'Erosion Rates'!$C$21,IF(AND(F144="HIGH",G144="VERY LOW"),'Erosion Rates'!$C$22,IF(AND(F144="HIGH",G144="LOW"),'Erosion Rates'!$C$23,IF(AND(F144="HIGH",G144="MODERATE"),'Erosion Rates'!$C$24,IF(AND(F144="HIGH",G144="HIGH"),'Erosion Rates'!$C$25,IF(AND(F144="HIGH",G144="VERY HIGH"),'Erosion Rates'!$C$26,IF(AND(F144="HIGH",G144="EXTREME"),'Erosion Rates'!$C$27,IF(AND(F144="VERY HIGH",G144="low"),'Erosion Rates'!$C$28,IF(AND(F144="VERY HIGH",G144="LOW"),'Erosion Rates'!$C$29,IF(AND(F144="VERY HIGH",G144="MODERATE"),'Erosion Rates'!$C$30,IF(AND(F144="VERY HIGH",G144="HIGH"),'Erosion Rates'!$C$31,IF(AND(F144="VERY HIGH",G144="VERY HIGH"),'Erosion Rates'!$C$32,IF(AND(F144="VERY HIGH",G144="EXTREME"),'Erosion Rates'!$C$33,IF(AND(F144="EXTREME",G144="VERY LOW"),'Erosion Rates'!$C$34,IF(AND(F144="EXTREME",G144="LOW"),'Erosion Rates'!$C$35,IF(AND(F144="EXTREME",G144="MODERATE"),'Erosion Rates'!$C$36,IF(AND(F144="EXTREME",G144="HIGH"),'Erosion Rates'!$C$37,IF(AND(F144="EXTREME",G144="VERY HIGH"),'Erosion Rates'!$C$38,IF(AND(F144="EXTREME",G144="EXTREME"),'Erosion Rates'!$C$39))))))))))))))))))))))))))))))))))))))</f>
        <v/>
      </c>
      <c r="I144" s="215" t="str">
        <f t="shared" si="37"/>
        <v/>
      </c>
      <c r="J144" s="210" t="str">
        <f>IF(D144=0,"",((I144*Instructions!F51/2000)))</f>
        <v/>
      </c>
      <c r="K144" s="215" t="str">
        <f>IF(D144=0,"",((I144*Instructions!F51/2000/D144)))</f>
        <v/>
      </c>
      <c r="L144" s="210" t="str">
        <f>IF(J144="","",J144*(Instructions!F55/100)*Instructions!F52)</f>
        <v/>
      </c>
      <c r="M144" s="210" t="str">
        <f>IF(J144="","",J144*(Instructions!F55/100)*Instructions!F53)</f>
        <v/>
      </c>
      <c r="N144" s="210" t="str">
        <f>IF(J144="","",J144*(Instructions!F55/100)*Instructions!F54)</f>
        <v/>
      </c>
      <c r="O144" s="216"/>
    </row>
    <row r="145" spans="1:15" ht="16.5" thickBot="1" x14ac:dyDescent="0.3">
      <c r="A145" s="222"/>
      <c r="B145" s="142"/>
      <c r="C145" s="142"/>
      <c r="D145" s="221"/>
      <c r="E145" s="221"/>
      <c r="F145" s="220"/>
      <c r="G145" s="220"/>
      <c r="H145" s="211"/>
      <c r="I145" s="215"/>
      <c r="J145" s="211"/>
      <c r="K145" s="215"/>
      <c r="L145" s="211"/>
      <c r="M145" s="211"/>
      <c r="N145" s="211"/>
      <c r="O145" s="217"/>
    </row>
    <row r="146" spans="1:15" ht="16.5" thickBot="1" x14ac:dyDescent="0.3">
      <c r="A146" s="222">
        <f>'BK # 71 - BEHI'!F6</f>
        <v>0</v>
      </c>
      <c r="B146" s="141"/>
      <c r="C146" s="141"/>
      <c r="D146" s="221">
        <f>'BK # 71 - BEHI'!Y6</f>
        <v>0</v>
      </c>
      <c r="E146" s="221">
        <f>'BK # 71 - BEHI'!A12</f>
        <v>0</v>
      </c>
      <c r="F146" s="219" t="str">
        <f>'BK # 71 - BEHI'!AU5</f>
        <v/>
      </c>
      <c r="G146" s="219" t="str">
        <f>'BK # 71 - NBS'!I52</f>
        <v xml:space="preserve"> </v>
      </c>
      <c r="H146" s="210" t="str">
        <f>IF(D146=0,"",IF(F146=0,"",IF(AND(F146="VERY LOW",G146="VERY LOW"),'Erosion Rates'!$C$4,IF(AND(F146="VERY LOW",G146="LOW"),'Erosion Rates'!$C$5,IF(AND(F146="VERY LOW",G146="MODERATE"),'Erosion Rates'!$C$6,IF(AND(F146="VERY LOW",G146="HIGH"),'Erosion Rates'!$C$7,IF(AND(F146="VERY LOW",G146="VERY HIGH"),'Erosion Rates'!$C$8,IF(AND(F146="VERY LOW",G146="EXTREME"),'Erosion Rates'!$C$9,IF(AND(F146="LOW",G146="VERY LOW"),'Erosion Rates'!$C$10,IF(AND(F146="LOW",G146="LOW"),'Erosion Rates'!$C$11,IF(AND(F146="LOW",G146="MODERATE"),'Erosion Rates'!$C$12,IF(AND(F146="LOW",G146="HIGH"),'Erosion Rates'!$C$13,IF(AND(F146="LOW",G146="VERY HIGH"),'Erosion Rates'!$C$14,IF(AND(F146="LOW",G146="EXTREME"),'Erosion Rates'!$C$15,IF(AND(F146="MODERATE",G146="VERY LOW"),'Erosion Rates'!$C$16,IF(AND(F146="MODERATE",G146="LOW"),'Erosion Rates'!$C$17,IF(AND(F146="MODERATE",G146="MODERATE"),'Erosion Rates'!$C$18,IF(AND(F146="MODERATE",G146="HIGH"),'Erosion Rates'!$C$19,IF(AND(F146="MODERATE",G146="VERY HIGH"),'Erosion Rates'!$C$20,IF(AND(F146="MODERATE",G146="EXTREME"),'Erosion Rates'!$C$21,IF(AND(F146="HIGH",G146="VERY LOW"),'Erosion Rates'!$C$22,IF(AND(F146="HIGH",G146="LOW"),'Erosion Rates'!$C$23,IF(AND(F146="HIGH",G146="MODERATE"),'Erosion Rates'!$C$24,IF(AND(F146="HIGH",G146="HIGH"),'Erosion Rates'!$C$25,IF(AND(F146="HIGH",G146="VERY HIGH"),'Erosion Rates'!$C$26,IF(AND(F146="HIGH",G146="EXTREME"),'Erosion Rates'!$C$27,IF(AND(F146="VERY HIGH",G146="low"),'Erosion Rates'!$C$28,IF(AND(F146="VERY HIGH",G146="LOW"),'Erosion Rates'!$C$29,IF(AND(F146="VERY HIGH",G146="MODERATE"),'Erosion Rates'!$C$30,IF(AND(F146="VERY HIGH",G146="HIGH"),'Erosion Rates'!$C$31,IF(AND(F146="VERY HIGH",G146="VERY HIGH"),'Erosion Rates'!$C$32,IF(AND(F146="VERY HIGH",G146="EXTREME"),'Erosion Rates'!$C$33,IF(AND(F146="EXTREME",G146="VERY LOW"),'Erosion Rates'!$C$34,IF(AND(F146="EXTREME",G146="LOW"),'Erosion Rates'!$C$35,IF(AND(F146="EXTREME",G146="MODERATE"),'Erosion Rates'!$C$36,IF(AND(F146="EXTREME",G146="HIGH"),'Erosion Rates'!$C$37,IF(AND(F146="EXTREME",G146="VERY HIGH"),'Erosion Rates'!$C$38,IF(AND(F146="EXTREME",G146="EXTREME"),'Erosion Rates'!$C$39))))))))))))))))))))))))))))))))))))))</f>
        <v/>
      </c>
      <c r="I146" s="215" t="str">
        <f t="shared" si="37"/>
        <v/>
      </c>
      <c r="J146" s="210" t="str">
        <f>IF(D146=0,"",((I146*Instructions!F51/2000)))</f>
        <v/>
      </c>
      <c r="K146" s="215" t="str">
        <f>IF(D146=0,"",((I146*Instructions!F51/2000/D146)))</f>
        <v/>
      </c>
      <c r="L146" s="210" t="str">
        <f>IF(J146="","",J146*(Instructions!F55/100)*Instructions!F52)</f>
        <v/>
      </c>
      <c r="M146" s="210" t="str">
        <f>IF(J146="","",J146*(Instructions!F55/100)*Instructions!F53)</f>
        <v/>
      </c>
      <c r="N146" s="210" t="str">
        <f>IF(J146="","",J146*(Instructions!F55/100)*Instructions!F54)</f>
        <v/>
      </c>
      <c r="O146" s="216"/>
    </row>
    <row r="147" spans="1:15" ht="16.5" thickBot="1" x14ac:dyDescent="0.3">
      <c r="A147" s="222"/>
      <c r="B147" s="142"/>
      <c r="C147" s="142"/>
      <c r="D147" s="221"/>
      <c r="E147" s="221"/>
      <c r="F147" s="220"/>
      <c r="G147" s="220"/>
      <c r="H147" s="211"/>
      <c r="I147" s="215"/>
      <c r="J147" s="211"/>
      <c r="K147" s="215"/>
      <c r="L147" s="211"/>
      <c r="M147" s="211"/>
      <c r="N147" s="211"/>
      <c r="O147" s="217"/>
    </row>
    <row r="148" spans="1:15" ht="16.5" thickBot="1" x14ac:dyDescent="0.3">
      <c r="A148" s="222">
        <f>'BK # 72 - BEHI'!F6</f>
        <v>0</v>
      </c>
      <c r="B148" s="141"/>
      <c r="C148" s="141"/>
      <c r="D148" s="221">
        <f>'BK # 72 - BEHI'!Y6</f>
        <v>0</v>
      </c>
      <c r="E148" s="221">
        <f>'BK # 72 - BEHI'!A12</f>
        <v>0</v>
      </c>
      <c r="F148" s="219" t="str">
        <f>'BK # 72 - BEHI'!AU5</f>
        <v/>
      </c>
      <c r="G148" s="219" t="str">
        <f>'BK # 72 - NBS'!I52</f>
        <v xml:space="preserve"> </v>
      </c>
      <c r="H148" s="210" t="str">
        <f>IF(D148=0,"",IF(F148=0,"",IF(AND(F148="VERY LOW",G148="VERY LOW"),'Erosion Rates'!$C$4,IF(AND(F148="VERY LOW",G148="LOW"),'Erosion Rates'!$C$5,IF(AND(F148="VERY LOW",G148="MODERATE"),'Erosion Rates'!$C$6,IF(AND(F148="VERY LOW",G148="HIGH"),'Erosion Rates'!$C$7,IF(AND(F148="VERY LOW",G148="VERY HIGH"),'Erosion Rates'!$C$8,IF(AND(F148="VERY LOW",G148="EXTREME"),'Erosion Rates'!$C$9,IF(AND(F148="LOW",G148="VERY LOW"),'Erosion Rates'!$C$10,IF(AND(F148="LOW",G148="LOW"),'Erosion Rates'!$C$11,IF(AND(F148="LOW",G148="MODERATE"),'Erosion Rates'!$C$12,IF(AND(F148="LOW",G148="HIGH"),'Erosion Rates'!$C$13,IF(AND(F148="LOW",G148="VERY HIGH"),'Erosion Rates'!$C$14,IF(AND(F148="LOW",G148="EXTREME"),'Erosion Rates'!$C$15,IF(AND(F148="MODERATE",G148="VERY LOW"),'Erosion Rates'!$C$16,IF(AND(F148="MODERATE",G148="LOW"),'Erosion Rates'!$C$17,IF(AND(F148="MODERATE",G148="MODERATE"),'Erosion Rates'!$C$18,IF(AND(F148="MODERATE",G148="HIGH"),'Erosion Rates'!$C$19,IF(AND(F148="MODERATE",G148="VERY HIGH"),'Erosion Rates'!$C$20,IF(AND(F148="MODERATE",G148="EXTREME"),'Erosion Rates'!$C$21,IF(AND(F148="HIGH",G148="VERY LOW"),'Erosion Rates'!$C$22,IF(AND(F148="HIGH",G148="LOW"),'Erosion Rates'!$C$23,IF(AND(F148="HIGH",G148="MODERATE"),'Erosion Rates'!$C$24,IF(AND(F148="HIGH",G148="HIGH"),'Erosion Rates'!$C$25,IF(AND(F148="HIGH",G148="VERY HIGH"),'Erosion Rates'!$C$26,IF(AND(F148="HIGH",G148="EXTREME"),'Erosion Rates'!$C$27,IF(AND(F148="VERY HIGH",G148="low"),'Erosion Rates'!$C$28,IF(AND(F148="VERY HIGH",G148="LOW"),'Erosion Rates'!$C$29,IF(AND(F148="VERY HIGH",G148="MODERATE"),'Erosion Rates'!$C$30,IF(AND(F148="VERY HIGH",G148="HIGH"),'Erosion Rates'!$C$31,IF(AND(F148="VERY HIGH",G148="VERY HIGH"),'Erosion Rates'!$C$32,IF(AND(F148="VERY HIGH",G148="EXTREME"),'Erosion Rates'!$C$33,IF(AND(F148="EXTREME",G148="VERY LOW"),'Erosion Rates'!$C$34,IF(AND(F148="EXTREME",G148="LOW"),'Erosion Rates'!$C$35,IF(AND(F148="EXTREME",G148="MODERATE"),'Erosion Rates'!$C$36,IF(AND(F148="EXTREME",G148="HIGH"),'Erosion Rates'!$C$37,IF(AND(F148="EXTREME",G148="VERY HIGH"),'Erosion Rates'!$C$38,IF(AND(F148="EXTREME",G148="EXTREME"),'Erosion Rates'!$C$39))))))))))))))))))))))))))))))))))))))</f>
        <v/>
      </c>
      <c r="I148" s="215" t="str">
        <f t="shared" ref="I148:I210" si="38">IF(D148=0,"",IF(H148=0,"",(H148*D148*E148)))</f>
        <v/>
      </c>
      <c r="J148" s="210" t="str">
        <f>IF(D148=0,"",((I148*Instructions!F51/2000)))</f>
        <v/>
      </c>
      <c r="K148" s="215" t="str">
        <f>IF(D148=0,"",((I148*Instructions!F51/2000/D148)))</f>
        <v/>
      </c>
      <c r="L148" s="210" t="str">
        <f>IF(J148="","",J148*(Instructions!F55/100)*Instructions!F52)</f>
        <v/>
      </c>
      <c r="M148" s="210" t="str">
        <f>IF(J148="","",J148*(Instructions!F55/100)*Instructions!F53)</f>
        <v/>
      </c>
      <c r="N148" s="210" t="str">
        <f>IF(J148="","",J148*(Instructions!F55/100)*Instructions!F54)</f>
        <v/>
      </c>
      <c r="O148" s="216"/>
    </row>
    <row r="149" spans="1:15" ht="16.5" thickBot="1" x14ac:dyDescent="0.3">
      <c r="A149" s="222"/>
      <c r="B149" s="142"/>
      <c r="C149" s="142"/>
      <c r="D149" s="221"/>
      <c r="E149" s="221"/>
      <c r="F149" s="220"/>
      <c r="G149" s="220"/>
      <c r="H149" s="211"/>
      <c r="I149" s="215"/>
      <c r="J149" s="211"/>
      <c r="K149" s="215"/>
      <c r="L149" s="211"/>
      <c r="M149" s="211"/>
      <c r="N149" s="211"/>
      <c r="O149" s="217"/>
    </row>
    <row r="150" spans="1:15" ht="16.5" thickBot="1" x14ac:dyDescent="0.3">
      <c r="A150" s="222">
        <f>'BK # 73 - BEHI'!F6</f>
        <v>0</v>
      </c>
      <c r="B150" s="141"/>
      <c r="C150" s="141"/>
      <c r="D150" s="221">
        <f>'BK # 73 - BEHI'!Y6</f>
        <v>0</v>
      </c>
      <c r="E150" s="221">
        <f>'BK # 73 - BEHI'!A12</f>
        <v>0</v>
      </c>
      <c r="F150" s="219" t="str">
        <f>'BK # 73 - BEHI'!AU5</f>
        <v/>
      </c>
      <c r="G150" s="219" t="str">
        <f>'BK # 73 - NBS'!I52</f>
        <v xml:space="preserve"> </v>
      </c>
      <c r="H150" s="210" t="str">
        <f>IF(D150=0,"",IF(F150=0,"",IF(AND(F150="VERY LOW",G150="VERY LOW"),'Erosion Rates'!$C$4,IF(AND(F150="VERY LOW",G150="LOW"),'Erosion Rates'!$C$5,IF(AND(F150="VERY LOW",G150="MODERATE"),'Erosion Rates'!$C$6,IF(AND(F150="VERY LOW",G150="HIGH"),'Erosion Rates'!$C$7,IF(AND(F150="VERY LOW",G150="VERY HIGH"),'Erosion Rates'!$C$8,IF(AND(F150="VERY LOW",G150="EXTREME"),'Erosion Rates'!$C$9,IF(AND(F150="LOW",G150="VERY LOW"),'Erosion Rates'!$C$10,IF(AND(F150="LOW",G150="LOW"),'Erosion Rates'!$C$11,IF(AND(F150="LOW",G150="MODERATE"),'Erosion Rates'!$C$12,IF(AND(F150="LOW",G150="HIGH"),'Erosion Rates'!$C$13,IF(AND(F150="LOW",G150="VERY HIGH"),'Erosion Rates'!$C$14,IF(AND(F150="LOW",G150="EXTREME"),'Erosion Rates'!$C$15,IF(AND(F150="MODERATE",G150="VERY LOW"),'Erosion Rates'!$C$16,IF(AND(F150="MODERATE",G150="LOW"),'Erosion Rates'!$C$17,IF(AND(F150="MODERATE",G150="MODERATE"),'Erosion Rates'!$C$18,IF(AND(F150="MODERATE",G150="HIGH"),'Erosion Rates'!$C$19,IF(AND(F150="MODERATE",G150="VERY HIGH"),'Erosion Rates'!$C$20,IF(AND(F150="MODERATE",G150="EXTREME"),'Erosion Rates'!$C$21,IF(AND(F150="HIGH",G150="VERY LOW"),'Erosion Rates'!$C$22,IF(AND(F150="HIGH",G150="LOW"),'Erosion Rates'!$C$23,IF(AND(F150="HIGH",G150="MODERATE"),'Erosion Rates'!$C$24,IF(AND(F150="HIGH",G150="HIGH"),'Erosion Rates'!$C$25,IF(AND(F150="HIGH",G150="VERY HIGH"),'Erosion Rates'!$C$26,IF(AND(F150="HIGH",G150="EXTREME"),'Erosion Rates'!$C$27,IF(AND(F150="VERY HIGH",G150="low"),'Erosion Rates'!$C$28,IF(AND(F150="VERY HIGH",G150="LOW"),'Erosion Rates'!$C$29,IF(AND(F150="VERY HIGH",G150="MODERATE"),'Erosion Rates'!$C$30,IF(AND(F150="VERY HIGH",G150="HIGH"),'Erosion Rates'!$C$31,IF(AND(F150="VERY HIGH",G150="VERY HIGH"),'Erosion Rates'!$C$32,IF(AND(F150="VERY HIGH",G150="EXTREME"),'Erosion Rates'!$C$33,IF(AND(F150="EXTREME",G150="VERY LOW"),'Erosion Rates'!$C$34,IF(AND(F150="EXTREME",G150="LOW"),'Erosion Rates'!$C$35,IF(AND(F150="EXTREME",G150="MODERATE"),'Erosion Rates'!$C$36,IF(AND(F150="EXTREME",G150="HIGH"),'Erosion Rates'!$C$37,IF(AND(F150="EXTREME",G150="VERY HIGH"),'Erosion Rates'!$C$38,IF(AND(F150="EXTREME",G150="EXTREME"),'Erosion Rates'!$C$39))))))))))))))))))))))))))))))))))))))</f>
        <v/>
      </c>
      <c r="I150" s="215" t="str">
        <f t="shared" si="38"/>
        <v/>
      </c>
      <c r="J150" s="210" t="str">
        <f>IF(D150=0,"",((I150*Instructions!F51/2000)))</f>
        <v/>
      </c>
      <c r="K150" s="215" t="str">
        <f>IF(D150=0,"",((I150*Instructions!F51/2000/D150)))</f>
        <v/>
      </c>
      <c r="L150" s="210" t="str">
        <f>IF(J150="","",J150*(Instructions!F55/100)*Instructions!F52)</f>
        <v/>
      </c>
      <c r="M150" s="210" t="str">
        <f>IF(J150="","",J150*(Instructions!F55/100)*Instructions!F53)</f>
        <v/>
      </c>
      <c r="N150" s="210" t="str">
        <f>IF(J150="","",J150*(Instructions!F55/100)*Instructions!F54)</f>
        <v/>
      </c>
      <c r="O150" s="216"/>
    </row>
    <row r="151" spans="1:15" ht="16.5" thickBot="1" x14ac:dyDescent="0.3">
      <c r="A151" s="222"/>
      <c r="B151" s="142"/>
      <c r="C151" s="142"/>
      <c r="D151" s="221"/>
      <c r="E151" s="221"/>
      <c r="F151" s="220"/>
      <c r="G151" s="220"/>
      <c r="H151" s="211"/>
      <c r="I151" s="215"/>
      <c r="J151" s="211"/>
      <c r="K151" s="215"/>
      <c r="L151" s="211"/>
      <c r="M151" s="211"/>
      <c r="N151" s="211"/>
      <c r="O151" s="217"/>
    </row>
    <row r="152" spans="1:15" ht="16.5" thickBot="1" x14ac:dyDescent="0.3">
      <c r="A152" s="222">
        <f>'BK # 74 - BEHI'!F6</f>
        <v>0</v>
      </c>
      <c r="B152" s="141"/>
      <c r="C152" s="141"/>
      <c r="D152" s="221">
        <f>'BK # 74 - BEHI'!Y6</f>
        <v>0</v>
      </c>
      <c r="E152" s="221">
        <f>'BK # 74 - BEHI'!A12</f>
        <v>0</v>
      </c>
      <c r="F152" s="219" t="str">
        <f>'BK # 74 - BEHI'!AU5</f>
        <v/>
      </c>
      <c r="G152" s="219" t="str">
        <f>'BK # 74 - NBS'!I52</f>
        <v xml:space="preserve"> </v>
      </c>
      <c r="H152" s="210" t="str">
        <f>IF(D152=0,"",IF(F152=0,"",IF(AND(F152="VERY LOW",G152="VERY LOW"),'Erosion Rates'!$C$4,IF(AND(F152="VERY LOW",G152="LOW"),'Erosion Rates'!$C$5,IF(AND(F152="VERY LOW",G152="MODERATE"),'Erosion Rates'!$C$6,IF(AND(F152="VERY LOW",G152="HIGH"),'Erosion Rates'!$C$7,IF(AND(F152="VERY LOW",G152="VERY HIGH"),'Erosion Rates'!$C$8,IF(AND(F152="VERY LOW",G152="EXTREME"),'Erosion Rates'!$C$9,IF(AND(F152="LOW",G152="VERY LOW"),'Erosion Rates'!$C$10,IF(AND(F152="LOW",G152="LOW"),'Erosion Rates'!$C$11,IF(AND(F152="LOW",G152="MODERATE"),'Erosion Rates'!$C$12,IF(AND(F152="LOW",G152="HIGH"),'Erosion Rates'!$C$13,IF(AND(F152="LOW",G152="VERY HIGH"),'Erosion Rates'!$C$14,IF(AND(F152="LOW",G152="EXTREME"),'Erosion Rates'!$C$15,IF(AND(F152="MODERATE",G152="VERY LOW"),'Erosion Rates'!$C$16,IF(AND(F152="MODERATE",G152="LOW"),'Erosion Rates'!$C$17,IF(AND(F152="MODERATE",G152="MODERATE"),'Erosion Rates'!$C$18,IF(AND(F152="MODERATE",G152="HIGH"),'Erosion Rates'!$C$19,IF(AND(F152="MODERATE",G152="VERY HIGH"),'Erosion Rates'!$C$20,IF(AND(F152="MODERATE",G152="EXTREME"),'Erosion Rates'!$C$21,IF(AND(F152="HIGH",G152="VERY LOW"),'Erosion Rates'!$C$22,IF(AND(F152="HIGH",G152="LOW"),'Erosion Rates'!$C$23,IF(AND(F152="HIGH",G152="MODERATE"),'Erosion Rates'!$C$24,IF(AND(F152="HIGH",G152="HIGH"),'Erosion Rates'!$C$25,IF(AND(F152="HIGH",G152="VERY HIGH"),'Erosion Rates'!$C$26,IF(AND(F152="HIGH",G152="EXTREME"),'Erosion Rates'!$C$27,IF(AND(F152="VERY HIGH",G152="low"),'Erosion Rates'!$C$28,IF(AND(F152="VERY HIGH",G152="LOW"),'Erosion Rates'!$C$29,IF(AND(F152="VERY HIGH",G152="MODERATE"),'Erosion Rates'!$C$30,IF(AND(F152="VERY HIGH",G152="HIGH"),'Erosion Rates'!$C$31,IF(AND(F152="VERY HIGH",G152="VERY HIGH"),'Erosion Rates'!$C$32,IF(AND(F152="VERY HIGH",G152="EXTREME"),'Erosion Rates'!$C$33,IF(AND(F152="EXTREME",G152="VERY LOW"),'Erosion Rates'!$C$34,IF(AND(F152="EXTREME",G152="LOW"),'Erosion Rates'!$C$35,IF(AND(F152="EXTREME",G152="MODERATE"),'Erosion Rates'!$C$36,IF(AND(F152="EXTREME",G152="HIGH"),'Erosion Rates'!$C$37,IF(AND(F152="EXTREME",G152="VERY HIGH"),'Erosion Rates'!$C$38,IF(AND(F152="EXTREME",G152="EXTREME"),'Erosion Rates'!$C$39))))))))))))))))))))))))))))))))))))))</f>
        <v/>
      </c>
      <c r="I152" s="215" t="str">
        <f t="shared" si="38"/>
        <v/>
      </c>
      <c r="J152" s="210" t="str">
        <f>IF(D152=0,"",((I152*Instructions!F51/2000)))</f>
        <v/>
      </c>
      <c r="K152" s="215" t="str">
        <f>IF(D152=0,"",((I152*Instructions!F51/2000/D152)))</f>
        <v/>
      </c>
      <c r="L152" s="210" t="str">
        <f>IF(J152="","",J152*(Instructions!F55/100)*Instructions!F52)</f>
        <v/>
      </c>
      <c r="M152" s="210" t="str">
        <f>IF(J152="","",J152*(Instructions!F55/100)*Instructions!F53)</f>
        <v/>
      </c>
      <c r="N152" s="210" t="str">
        <f>IF(J152="","",J152*(Instructions!F55/100)*Instructions!F54)</f>
        <v/>
      </c>
      <c r="O152" s="216"/>
    </row>
    <row r="153" spans="1:15" ht="16.5" thickBot="1" x14ac:dyDescent="0.3">
      <c r="A153" s="222"/>
      <c r="B153" s="142"/>
      <c r="C153" s="142"/>
      <c r="D153" s="221"/>
      <c r="E153" s="221"/>
      <c r="F153" s="220"/>
      <c r="G153" s="220"/>
      <c r="H153" s="211"/>
      <c r="I153" s="215"/>
      <c r="J153" s="211"/>
      <c r="K153" s="215"/>
      <c r="L153" s="211"/>
      <c r="M153" s="211"/>
      <c r="N153" s="211"/>
      <c r="O153" s="217"/>
    </row>
    <row r="154" spans="1:15" ht="16.5" thickBot="1" x14ac:dyDescent="0.3">
      <c r="A154" s="222">
        <f>'BK # 75 - BEHI'!F6</f>
        <v>0</v>
      </c>
      <c r="B154" s="141"/>
      <c r="C154" s="141"/>
      <c r="D154" s="221">
        <f>'BK # 75 - BEHI'!Y6</f>
        <v>0</v>
      </c>
      <c r="E154" s="221">
        <f>'BK # 75 - BEHI'!A12</f>
        <v>0</v>
      </c>
      <c r="F154" s="219" t="str">
        <f>'BK # 75 - BEHI'!AU5</f>
        <v/>
      </c>
      <c r="G154" s="219" t="str">
        <f>'BK # 75 - NBS'!I52</f>
        <v xml:space="preserve"> </v>
      </c>
      <c r="H154" s="210" t="str">
        <f>IF(D154=0,"",IF(F154=0,"",IF(AND(F154="VERY LOW",G154="VERY LOW"),'Erosion Rates'!$C$4,IF(AND(F154="VERY LOW",G154="LOW"),'Erosion Rates'!$C$5,IF(AND(F154="VERY LOW",G154="MODERATE"),'Erosion Rates'!$C$6,IF(AND(F154="VERY LOW",G154="HIGH"),'Erosion Rates'!$C$7,IF(AND(F154="VERY LOW",G154="VERY HIGH"),'Erosion Rates'!$C$8,IF(AND(F154="VERY LOW",G154="EXTREME"),'Erosion Rates'!$C$9,IF(AND(F154="LOW",G154="VERY LOW"),'Erosion Rates'!$C$10,IF(AND(F154="LOW",G154="LOW"),'Erosion Rates'!$C$11,IF(AND(F154="LOW",G154="MODERATE"),'Erosion Rates'!$C$12,IF(AND(F154="LOW",G154="HIGH"),'Erosion Rates'!$C$13,IF(AND(F154="LOW",G154="VERY HIGH"),'Erosion Rates'!$C$14,IF(AND(F154="LOW",G154="EXTREME"),'Erosion Rates'!$C$15,IF(AND(F154="MODERATE",G154="VERY LOW"),'Erosion Rates'!$C$16,IF(AND(F154="MODERATE",G154="LOW"),'Erosion Rates'!$C$17,IF(AND(F154="MODERATE",G154="MODERATE"),'Erosion Rates'!$C$18,IF(AND(F154="MODERATE",G154="HIGH"),'Erosion Rates'!$C$19,IF(AND(F154="MODERATE",G154="VERY HIGH"),'Erosion Rates'!$C$20,IF(AND(F154="MODERATE",G154="EXTREME"),'Erosion Rates'!$C$21,IF(AND(F154="HIGH",G154="VERY LOW"),'Erosion Rates'!$C$22,IF(AND(F154="HIGH",G154="LOW"),'Erosion Rates'!$C$23,IF(AND(F154="HIGH",G154="MODERATE"),'Erosion Rates'!$C$24,IF(AND(F154="HIGH",G154="HIGH"),'Erosion Rates'!$C$25,IF(AND(F154="HIGH",G154="VERY HIGH"),'Erosion Rates'!$C$26,IF(AND(F154="HIGH",G154="EXTREME"),'Erosion Rates'!$C$27,IF(AND(F154="VERY HIGH",G154="low"),'Erosion Rates'!$C$28,IF(AND(F154="VERY HIGH",G154="LOW"),'Erosion Rates'!$C$29,IF(AND(F154="VERY HIGH",G154="MODERATE"),'Erosion Rates'!$C$30,IF(AND(F154="VERY HIGH",G154="HIGH"),'Erosion Rates'!$C$31,IF(AND(F154="VERY HIGH",G154="VERY HIGH"),'Erosion Rates'!$C$32,IF(AND(F154="VERY HIGH",G154="EXTREME"),'Erosion Rates'!$C$33,IF(AND(F154="EXTREME",G154="VERY LOW"),'Erosion Rates'!$C$34,IF(AND(F154="EXTREME",G154="LOW"),'Erosion Rates'!$C$35,IF(AND(F154="EXTREME",G154="MODERATE"),'Erosion Rates'!$C$36,IF(AND(F154="EXTREME",G154="HIGH"),'Erosion Rates'!$C$37,IF(AND(F154="EXTREME",G154="VERY HIGH"),'Erosion Rates'!$C$38,IF(AND(F154="EXTREME",G154="EXTREME"),'Erosion Rates'!$C$39))))))))))))))))))))))))))))))))))))))</f>
        <v/>
      </c>
      <c r="I154" s="215" t="str">
        <f t="shared" si="38"/>
        <v/>
      </c>
      <c r="J154" s="210" t="str">
        <f>IF(D154=0,"",((I154*Instructions!F51/2000)))</f>
        <v/>
      </c>
      <c r="K154" s="215" t="str">
        <f>IF(D154=0,"",((I154*Instructions!F51/2000/D154)))</f>
        <v/>
      </c>
      <c r="L154" s="210" t="str">
        <f>IF(J154="","",J154*(Instructions!F55/100)*Instructions!F52)</f>
        <v/>
      </c>
      <c r="M154" s="210" t="str">
        <f>IF(J154="","",J154*(Instructions!F55/100)*Instructions!F53)</f>
        <v/>
      </c>
      <c r="N154" s="210" t="str">
        <f>IF(J154="","",J154*(Instructions!F55/100)*Instructions!F54)</f>
        <v/>
      </c>
      <c r="O154" s="216"/>
    </row>
    <row r="155" spans="1:15" ht="16.5" thickBot="1" x14ac:dyDescent="0.3">
      <c r="A155" s="222"/>
      <c r="B155" s="142"/>
      <c r="C155" s="142"/>
      <c r="D155" s="221"/>
      <c r="E155" s="221"/>
      <c r="F155" s="220"/>
      <c r="G155" s="220"/>
      <c r="H155" s="211"/>
      <c r="I155" s="215"/>
      <c r="J155" s="211"/>
      <c r="K155" s="215"/>
      <c r="L155" s="211"/>
      <c r="M155" s="211"/>
      <c r="N155" s="211"/>
      <c r="O155" s="217"/>
    </row>
    <row r="156" spans="1:15" ht="16.5" thickBot="1" x14ac:dyDescent="0.3">
      <c r="A156" s="222">
        <f>'BK # 76 - BEHI'!F6</f>
        <v>0</v>
      </c>
      <c r="B156" s="141"/>
      <c r="C156" s="141"/>
      <c r="D156" s="221">
        <f>'BK # 76 - BEHI'!Y6</f>
        <v>0</v>
      </c>
      <c r="E156" s="221">
        <f>'BK # 76 - BEHI'!A12</f>
        <v>0</v>
      </c>
      <c r="F156" s="219" t="str">
        <f>'BK # 76 - BEHI'!AU5</f>
        <v/>
      </c>
      <c r="G156" s="219" t="str">
        <f>'BK # 76 - NBS'!I52</f>
        <v xml:space="preserve"> </v>
      </c>
      <c r="H156" s="210" t="str">
        <f>IF(D156=0,"",IF(F156=0,"",IF(AND(F156="VERY LOW",G156="VERY LOW"),'Erosion Rates'!$C$4,IF(AND(F156="VERY LOW",G156="LOW"),'Erosion Rates'!$C$5,IF(AND(F156="VERY LOW",G156="MODERATE"),'Erosion Rates'!$C$6,IF(AND(F156="VERY LOW",G156="HIGH"),'Erosion Rates'!$C$7,IF(AND(F156="VERY LOW",G156="VERY HIGH"),'Erosion Rates'!$C$8,IF(AND(F156="VERY LOW",G156="EXTREME"),'Erosion Rates'!$C$9,IF(AND(F156="LOW",G156="VERY LOW"),'Erosion Rates'!$C$10,IF(AND(F156="LOW",G156="LOW"),'Erosion Rates'!$C$11,IF(AND(F156="LOW",G156="MODERATE"),'Erosion Rates'!$C$12,IF(AND(F156="LOW",G156="HIGH"),'Erosion Rates'!$C$13,IF(AND(F156="LOW",G156="VERY HIGH"),'Erosion Rates'!$C$14,IF(AND(F156="LOW",G156="EXTREME"),'Erosion Rates'!$C$15,IF(AND(F156="MODERATE",G156="VERY LOW"),'Erosion Rates'!$C$16,IF(AND(F156="MODERATE",G156="LOW"),'Erosion Rates'!$C$17,IF(AND(F156="MODERATE",G156="MODERATE"),'Erosion Rates'!$C$18,IF(AND(F156="MODERATE",G156="HIGH"),'Erosion Rates'!$C$19,IF(AND(F156="MODERATE",G156="VERY HIGH"),'Erosion Rates'!$C$20,IF(AND(F156="MODERATE",G156="EXTREME"),'Erosion Rates'!$C$21,IF(AND(F156="HIGH",G156="VERY LOW"),'Erosion Rates'!$C$22,IF(AND(F156="HIGH",G156="LOW"),'Erosion Rates'!$C$23,IF(AND(F156="HIGH",G156="MODERATE"),'Erosion Rates'!$C$24,IF(AND(F156="HIGH",G156="HIGH"),'Erosion Rates'!$C$25,IF(AND(F156="HIGH",G156="VERY HIGH"),'Erosion Rates'!$C$26,IF(AND(F156="HIGH",G156="EXTREME"),'Erosion Rates'!$C$27,IF(AND(F156="VERY HIGH",G156="low"),'Erosion Rates'!$C$28,IF(AND(F156="VERY HIGH",G156="LOW"),'Erosion Rates'!$C$29,IF(AND(F156="VERY HIGH",G156="MODERATE"),'Erosion Rates'!$C$30,IF(AND(F156="VERY HIGH",G156="HIGH"),'Erosion Rates'!$C$31,IF(AND(F156="VERY HIGH",G156="VERY HIGH"),'Erosion Rates'!$C$32,IF(AND(F156="VERY HIGH",G156="EXTREME"),'Erosion Rates'!$C$33,IF(AND(F156="EXTREME",G156="VERY LOW"),'Erosion Rates'!$C$34,IF(AND(F156="EXTREME",G156="LOW"),'Erosion Rates'!$C$35,IF(AND(F156="EXTREME",G156="MODERATE"),'Erosion Rates'!$C$36,IF(AND(F156="EXTREME",G156="HIGH"),'Erosion Rates'!$C$37,IF(AND(F156="EXTREME",G156="VERY HIGH"),'Erosion Rates'!$C$38,IF(AND(F156="EXTREME",G156="EXTREME"),'Erosion Rates'!$C$39))))))))))))))))))))))))))))))))))))))</f>
        <v/>
      </c>
      <c r="I156" s="215" t="str">
        <f t="shared" si="38"/>
        <v/>
      </c>
      <c r="J156" s="210" t="str">
        <f>IF(D156=0,"",((I156*Instructions!F51/2000)))</f>
        <v/>
      </c>
      <c r="K156" s="215" t="str">
        <f>IF(D156=0,"",((I156*Instructions!F51/2000/D156)))</f>
        <v/>
      </c>
      <c r="L156" s="210" t="str">
        <f>IF(J156="","",J156*(Instructions!F55/100)*Instructions!F52)</f>
        <v/>
      </c>
      <c r="M156" s="210" t="str">
        <f>IF(J156="","",J156*(Instructions!F55/100)*Instructions!F53)</f>
        <v/>
      </c>
      <c r="N156" s="210" t="str">
        <f>IF(J156="","",J156*(Instructions!F55/100)*Instructions!F54)</f>
        <v/>
      </c>
      <c r="O156" s="216"/>
    </row>
    <row r="157" spans="1:15" ht="16.5" thickBot="1" x14ac:dyDescent="0.3">
      <c r="A157" s="222"/>
      <c r="B157" s="142"/>
      <c r="C157" s="142"/>
      <c r="D157" s="221"/>
      <c r="E157" s="221"/>
      <c r="F157" s="220"/>
      <c r="G157" s="220"/>
      <c r="H157" s="211"/>
      <c r="I157" s="215"/>
      <c r="J157" s="211"/>
      <c r="K157" s="215"/>
      <c r="L157" s="211"/>
      <c r="M157" s="211"/>
      <c r="N157" s="211"/>
      <c r="O157" s="217"/>
    </row>
    <row r="158" spans="1:15" ht="16.5" thickBot="1" x14ac:dyDescent="0.3">
      <c r="A158" s="222">
        <f>'BK # 77 - BEHI'!F6</f>
        <v>0</v>
      </c>
      <c r="B158" s="141"/>
      <c r="C158" s="141"/>
      <c r="D158" s="221">
        <f>'BK # 77 - BEHI'!Y6</f>
        <v>0</v>
      </c>
      <c r="E158" s="221">
        <f>'BK # 77 - BEHI'!A12</f>
        <v>0</v>
      </c>
      <c r="F158" s="219" t="str">
        <f>'BK # 77 - BEHI'!AU5</f>
        <v/>
      </c>
      <c r="G158" s="219" t="str">
        <f>'BK # 77 - NBS'!I52</f>
        <v xml:space="preserve"> </v>
      </c>
      <c r="H158" s="210" t="str">
        <f>IF(D158=0,"",IF(F158=0,"",IF(AND(F158="VERY LOW",G158="VERY LOW"),'Erosion Rates'!$C$4,IF(AND(F158="VERY LOW",G158="LOW"),'Erosion Rates'!$C$5,IF(AND(F158="VERY LOW",G158="MODERATE"),'Erosion Rates'!$C$6,IF(AND(F158="VERY LOW",G158="HIGH"),'Erosion Rates'!$C$7,IF(AND(F158="VERY LOW",G158="VERY HIGH"),'Erosion Rates'!$C$8,IF(AND(F158="VERY LOW",G158="EXTREME"),'Erosion Rates'!$C$9,IF(AND(F158="LOW",G158="VERY LOW"),'Erosion Rates'!$C$10,IF(AND(F158="LOW",G158="LOW"),'Erosion Rates'!$C$11,IF(AND(F158="LOW",G158="MODERATE"),'Erosion Rates'!$C$12,IF(AND(F158="LOW",G158="HIGH"),'Erosion Rates'!$C$13,IF(AND(F158="LOW",G158="VERY HIGH"),'Erosion Rates'!$C$14,IF(AND(F158="LOW",G158="EXTREME"),'Erosion Rates'!$C$15,IF(AND(F158="MODERATE",G158="VERY LOW"),'Erosion Rates'!$C$16,IF(AND(F158="MODERATE",G158="LOW"),'Erosion Rates'!$C$17,IF(AND(F158="MODERATE",G158="MODERATE"),'Erosion Rates'!$C$18,IF(AND(F158="MODERATE",G158="HIGH"),'Erosion Rates'!$C$19,IF(AND(F158="MODERATE",G158="VERY HIGH"),'Erosion Rates'!$C$20,IF(AND(F158="MODERATE",G158="EXTREME"),'Erosion Rates'!$C$21,IF(AND(F158="HIGH",G158="VERY LOW"),'Erosion Rates'!$C$22,IF(AND(F158="HIGH",G158="LOW"),'Erosion Rates'!$C$23,IF(AND(F158="HIGH",G158="MODERATE"),'Erosion Rates'!$C$24,IF(AND(F158="HIGH",G158="HIGH"),'Erosion Rates'!$C$25,IF(AND(F158="HIGH",G158="VERY HIGH"),'Erosion Rates'!$C$26,IF(AND(F158="HIGH",G158="EXTREME"),'Erosion Rates'!$C$27,IF(AND(F158="VERY HIGH",G158="low"),'Erosion Rates'!$C$28,IF(AND(F158="VERY HIGH",G158="LOW"),'Erosion Rates'!$C$29,IF(AND(F158="VERY HIGH",G158="MODERATE"),'Erosion Rates'!$C$30,IF(AND(F158="VERY HIGH",G158="HIGH"),'Erosion Rates'!$C$31,IF(AND(F158="VERY HIGH",G158="VERY HIGH"),'Erosion Rates'!$C$32,IF(AND(F158="VERY HIGH",G158="EXTREME"),'Erosion Rates'!$C$33,IF(AND(F158="EXTREME",G158="VERY LOW"),'Erosion Rates'!$C$34,IF(AND(F158="EXTREME",G158="LOW"),'Erosion Rates'!$C$35,IF(AND(F158="EXTREME",G158="MODERATE"),'Erosion Rates'!$C$36,IF(AND(F158="EXTREME",G158="HIGH"),'Erosion Rates'!$C$37,IF(AND(F158="EXTREME",G158="VERY HIGH"),'Erosion Rates'!$C$38,IF(AND(F158="EXTREME",G158="EXTREME"),'Erosion Rates'!$C$39))))))))))))))))))))))))))))))))))))))</f>
        <v/>
      </c>
      <c r="I158" s="215" t="str">
        <f t="shared" si="38"/>
        <v/>
      </c>
      <c r="J158" s="210" t="str">
        <f>IF(D158=0,"",((I158*Instructions!F51/2000)))</f>
        <v/>
      </c>
      <c r="K158" s="215" t="str">
        <f>IF(D158=0,"",((I158*Instructions!F51/2000/D158)))</f>
        <v/>
      </c>
      <c r="L158" s="210" t="str">
        <f>IF(J158="","",J158*(Instructions!F55/100)*Instructions!F52)</f>
        <v/>
      </c>
      <c r="M158" s="210" t="str">
        <f>IF(J158="","",J158*(Instructions!F55/100)*Instructions!F53)</f>
        <v/>
      </c>
      <c r="N158" s="210" t="str">
        <f>IF(J158="","",J158*(Instructions!F55/100)*Instructions!F54)</f>
        <v/>
      </c>
      <c r="O158" s="216"/>
    </row>
    <row r="159" spans="1:15" ht="16.5" thickBot="1" x14ac:dyDescent="0.3">
      <c r="A159" s="222"/>
      <c r="B159" s="142"/>
      <c r="C159" s="142"/>
      <c r="D159" s="221"/>
      <c r="E159" s="221"/>
      <c r="F159" s="220"/>
      <c r="G159" s="220"/>
      <c r="H159" s="211"/>
      <c r="I159" s="215"/>
      <c r="J159" s="211"/>
      <c r="K159" s="215"/>
      <c r="L159" s="211"/>
      <c r="M159" s="211"/>
      <c r="N159" s="211"/>
      <c r="O159" s="217"/>
    </row>
    <row r="160" spans="1:15" ht="16.5" thickBot="1" x14ac:dyDescent="0.3">
      <c r="A160" s="222">
        <f>'BK # 78 - BEHI'!F6</f>
        <v>0</v>
      </c>
      <c r="B160" s="141"/>
      <c r="C160" s="141"/>
      <c r="D160" s="221">
        <f>'BK # 78 - BEHI'!Y6</f>
        <v>0</v>
      </c>
      <c r="E160" s="221">
        <f>'BK # 78 - BEHI'!A12</f>
        <v>0</v>
      </c>
      <c r="F160" s="219" t="str">
        <f>'BK # 78 - BEHI'!AU5</f>
        <v/>
      </c>
      <c r="G160" s="219" t="str">
        <f>'BK # 78 - NBS'!I52</f>
        <v xml:space="preserve"> </v>
      </c>
      <c r="H160" s="210" t="str">
        <f>IF(D160=0,"",IF(F160=0,"",IF(AND(F160="VERY LOW",G160="VERY LOW"),'Erosion Rates'!$C$4,IF(AND(F160="VERY LOW",G160="LOW"),'Erosion Rates'!$C$5,IF(AND(F160="VERY LOW",G160="MODERATE"),'Erosion Rates'!$C$6,IF(AND(F160="VERY LOW",G160="HIGH"),'Erosion Rates'!$C$7,IF(AND(F160="VERY LOW",G160="VERY HIGH"),'Erosion Rates'!$C$8,IF(AND(F160="VERY LOW",G160="EXTREME"),'Erosion Rates'!$C$9,IF(AND(F160="LOW",G160="VERY LOW"),'Erosion Rates'!$C$10,IF(AND(F160="LOW",G160="LOW"),'Erosion Rates'!$C$11,IF(AND(F160="LOW",G160="MODERATE"),'Erosion Rates'!$C$12,IF(AND(F160="LOW",G160="HIGH"),'Erosion Rates'!$C$13,IF(AND(F160="LOW",G160="VERY HIGH"),'Erosion Rates'!$C$14,IF(AND(F160="LOW",G160="EXTREME"),'Erosion Rates'!$C$15,IF(AND(F160="MODERATE",G160="VERY LOW"),'Erosion Rates'!$C$16,IF(AND(F160="MODERATE",G160="LOW"),'Erosion Rates'!$C$17,IF(AND(F160="MODERATE",G160="MODERATE"),'Erosion Rates'!$C$18,IF(AND(F160="MODERATE",G160="HIGH"),'Erosion Rates'!$C$19,IF(AND(F160="MODERATE",G160="VERY HIGH"),'Erosion Rates'!$C$20,IF(AND(F160="MODERATE",G160="EXTREME"),'Erosion Rates'!$C$21,IF(AND(F160="HIGH",G160="VERY LOW"),'Erosion Rates'!$C$22,IF(AND(F160="HIGH",G160="LOW"),'Erosion Rates'!$C$23,IF(AND(F160="HIGH",G160="MODERATE"),'Erosion Rates'!$C$24,IF(AND(F160="HIGH",G160="HIGH"),'Erosion Rates'!$C$25,IF(AND(F160="HIGH",G160="VERY HIGH"),'Erosion Rates'!$C$26,IF(AND(F160="HIGH",G160="EXTREME"),'Erosion Rates'!$C$27,IF(AND(F160="VERY HIGH",G160="low"),'Erosion Rates'!$C$28,IF(AND(F160="VERY HIGH",G160="LOW"),'Erosion Rates'!$C$29,IF(AND(F160="VERY HIGH",G160="MODERATE"),'Erosion Rates'!$C$30,IF(AND(F160="VERY HIGH",G160="HIGH"),'Erosion Rates'!$C$31,IF(AND(F160="VERY HIGH",G160="VERY HIGH"),'Erosion Rates'!$C$32,IF(AND(F160="VERY HIGH",G160="EXTREME"),'Erosion Rates'!$C$33,IF(AND(F160="EXTREME",G160="VERY LOW"),'Erosion Rates'!$C$34,IF(AND(F160="EXTREME",G160="LOW"),'Erosion Rates'!$C$35,IF(AND(F160="EXTREME",G160="MODERATE"),'Erosion Rates'!$C$36,IF(AND(F160="EXTREME",G160="HIGH"),'Erosion Rates'!$C$37,IF(AND(F160="EXTREME",G160="VERY HIGH"),'Erosion Rates'!$C$38,IF(AND(F160="EXTREME",G160="EXTREME"),'Erosion Rates'!$C$39))))))))))))))))))))))))))))))))))))))</f>
        <v/>
      </c>
      <c r="I160" s="215" t="str">
        <f t="shared" si="38"/>
        <v/>
      </c>
      <c r="J160" s="210" t="str">
        <f>IF(D160=0,"",((I160*Instructions!F51/2000)))</f>
        <v/>
      </c>
      <c r="K160" s="215" t="str">
        <f>IF(D160=0,"",((I160*Instructions!F51/2000/D160)))</f>
        <v/>
      </c>
      <c r="L160" s="210" t="str">
        <f>IF(J160="","",J160*(Instructions!F55/100)*Instructions!F52)</f>
        <v/>
      </c>
      <c r="M160" s="210" t="str">
        <f>IF(J160="","",J160*(Instructions!F55/100)*Instructions!F53)</f>
        <v/>
      </c>
      <c r="N160" s="210" t="str">
        <f>IF(J160="","",J160*(Instructions!F55/100)*Instructions!F54)</f>
        <v/>
      </c>
      <c r="O160" s="216"/>
    </row>
    <row r="161" spans="1:15" ht="16.5" thickBot="1" x14ac:dyDescent="0.3">
      <c r="A161" s="222"/>
      <c r="B161" s="142"/>
      <c r="C161" s="142"/>
      <c r="D161" s="221"/>
      <c r="E161" s="221"/>
      <c r="F161" s="220"/>
      <c r="G161" s="220"/>
      <c r="H161" s="211"/>
      <c r="I161" s="215"/>
      <c r="J161" s="211"/>
      <c r="K161" s="215"/>
      <c r="L161" s="211"/>
      <c r="M161" s="211"/>
      <c r="N161" s="211"/>
      <c r="O161" s="217"/>
    </row>
    <row r="162" spans="1:15" ht="16.5" thickBot="1" x14ac:dyDescent="0.3">
      <c r="A162" s="222">
        <f>'BK # 79 - BEHI'!F6</f>
        <v>0</v>
      </c>
      <c r="B162" s="141"/>
      <c r="C162" s="141"/>
      <c r="D162" s="221">
        <f>'BK # 79 - BEHI'!Y6</f>
        <v>0</v>
      </c>
      <c r="E162" s="221">
        <f>'BK # 79 - BEHI'!A12</f>
        <v>0</v>
      </c>
      <c r="F162" s="219" t="str">
        <f>'BK # 79 - BEHI'!AU5</f>
        <v/>
      </c>
      <c r="G162" s="219" t="str">
        <f>'BK # 79 - NBS'!I52</f>
        <v xml:space="preserve"> </v>
      </c>
      <c r="H162" s="210" t="str">
        <f>IF(D162=0,"",IF(F162=0,"",IF(AND(F162="VERY LOW",G162="VERY LOW"),'Erosion Rates'!$C$4,IF(AND(F162="VERY LOW",G162="LOW"),'Erosion Rates'!$C$5,IF(AND(F162="VERY LOW",G162="MODERATE"),'Erosion Rates'!$C$6,IF(AND(F162="VERY LOW",G162="HIGH"),'Erosion Rates'!$C$7,IF(AND(F162="VERY LOW",G162="VERY HIGH"),'Erosion Rates'!$C$8,IF(AND(F162="VERY LOW",G162="EXTREME"),'Erosion Rates'!$C$9,IF(AND(F162="LOW",G162="VERY LOW"),'Erosion Rates'!$C$10,IF(AND(F162="LOW",G162="LOW"),'Erosion Rates'!$C$11,IF(AND(F162="LOW",G162="MODERATE"),'Erosion Rates'!$C$12,IF(AND(F162="LOW",G162="HIGH"),'Erosion Rates'!$C$13,IF(AND(F162="LOW",G162="VERY HIGH"),'Erosion Rates'!$C$14,IF(AND(F162="LOW",G162="EXTREME"),'Erosion Rates'!$C$15,IF(AND(F162="MODERATE",G162="VERY LOW"),'Erosion Rates'!$C$16,IF(AND(F162="MODERATE",G162="LOW"),'Erosion Rates'!$C$17,IF(AND(F162="MODERATE",G162="MODERATE"),'Erosion Rates'!$C$18,IF(AND(F162="MODERATE",G162="HIGH"),'Erosion Rates'!$C$19,IF(AND(F162="MODERATE",G162="VERY HIGH"),'Erosion Rates'!$C$20,IF(AND(F162="MODERATE",G162="EXTREME"),'Erosion Rates'!$C$21,IF(AND(F162="HIGH",G162="VERY LOW"),'Erosion Rates'!$C$22,IF(AND(F162="HIGH",G162="LOW"),'Erosion Rates'!$C$23,IF(AND(F162="HIGH",G162="MODERATE"),'Erosion Rates'!$C$24,IF(AND(F162="HIGH",G162="HIGH"),'Erosion Rates'!$C$25,IF(AND(F162="HIGH",G162="VERY HIGH"),'Erosion Rates'!$C$26,IF(AND(F162="HIGH",G162="EXTREME"),'Erosion Rates'!$C$27,IF(AND(F162="VERY HIGH",G162="low"),'Erosion Rates'!$C$28,IF(AND(F162="VERY HIGH",G162="LOW"),'Erosion Rates'!$C$29,IF(AND(F162="VERY HIGH",G162="MODERATE"),'Erosion Rates'!$C$30,IF(AND(F162="VERY HIGH",G162="HIGH"),'Erosion Rates'!$C$31,IF(AND(F162="VERY HIGH",G162="VERY HIGH"),'Erosion Rates'!$C$32,IF(AND(F162="VERY HIGH",G162="EXTREME"),'Erosion Rates'!$C$33,IF(AND(F162="EXTREME",G162="VERY LOW"),'Erosion Rates'!$C$34,IF(AND(F162="EXTREME",G162="LOW"),'Erosion Rates'!$C$35,IF(AND(F162="EXTREME",G162="MODERATE"),'Erosion Rates'!$C$36,IF(AND(F162="EXTREME",G162="HIGH"),'Erosion Rates'!$C$37,IF(AND(F162="EXTREME",G162="VERY HIGH"),'Erosion Rates'!$C$38,IF(AND(F162="EXTREME",G162="EXTREME"),'Erosion Rates'!$C$39))))))))))))))))))))))))))))))))))))))</f>
        <v/>
      </c>
      <c r="I162" s="215" t="str">
        <f t="shared" si="38"/>
        <v/>
      </c>
      <c r="J162" s="210" t="str">
        <f>IF(D162=0,"",((I162*Instructions!F51/2000)))</f>
        <v/>
      </c>
      <c r="K162" s="215" t="str">
        <f>IF(D162=0,"",((I162*Instructions!F51/2000/D162)))</f>
        <v/>
      </c>
      <c r="L162" s="210" t="str">
        <f>IF(J162="","",J162*(Instructions!F55/100)*Instructions!F52)</f>
        <v/>
      </c>
      <c r="M162" s="210" t="str">
        <f>IF(J162="","",J162*(Instructions!F55/100)*Instructions!F53)</f>
        <v/>
      </c>
      <c r="N162" s="210" t="str">
        <f>IF(J162="","",J162*(Instructions!F55/100)*Instructions!F54)</f>
        <v/>
      </c>
      <c r="O162" s="216"/>
    </row>
    <row r="163" spans="1:15" ht="16.5" thickBot="1" x14ac:dyDescent="0.3">
      <c r="A163" s="222"/>
      <c r="B163" s="142"/>
      <c r="C163" s="142"/>
      <c r="D163" s="221"/>
      <c r="E163" s="221"/>
      <c r="F163" s="220"/>
      <c r="G163" s="220"/>
      <c r="H163" s="211"/>
      <c r="I163" s="215"/>
      <c r="J163" s="211"/>
      <c r="K163" s="215"/>
      <c r="L163" s="211"/>
      <c r="M163" s="211"/>
      <c r="N163" s="211"/>
      <c r="O163" s="217"/>
    </row>
    <row r="164" spans="1:15" ht="16.5" thickBot="1" x14ac:dyDescent="0.3">
      <c r="A164" s="222">
        <f>'BK # 80 - BEHI'!F6</f>
        <v>0</v>
      </c>
      <c r="B164" s="141"/>
      <c r="C164" s="141"/>
      <c r="D164" s="221">
        <f>'BK # 80 - BEHI'!Y6</f>
        <v>0</v>
      </c>
      <c r="E164" s="221">
        <f>'BK # 80 - BEHI'!A12</f>
        <v>0</v>
      </c>
      <c r="F164" s="219" t="str">
        <f>'BK # 80 - BEHI'!AU5</f>
        <v/>
      </c>
      <c r="G164" s="219" t="str">
        <f>'BK # 80 - NBS'!I52</f>
        <v xml:space="preserve"> </v>
      </c>
      <c r="H164" s="210" t="str">
        <f>IF(D164=0,"",IF(F164=0,"",IF(AND(F164="VERY LOW",G164="VERY LOW"),'Erosion Rates'!$C$4,IF(AND(F164="VERY LOW",G164="LOW"),'Erosion Rates'!$C$5,IF(AND(F164="VERY LOW",G164="MODERATE"),'Erosion Rates'!$C$6,IF(AND(F164="VERY LOW",G164="HIGH"),'Erosion Rates'!$C$7,IF(AND(F164="VERY LOW",G164="VERY HIGH"),'Erosion Rates'!$C$8,IF(AND(F164="VERY LOW",G164="EXTREME"),'Erosion Rates'!$C$9,IF(AND(F164="LOW",G164="VERY LOW"),'Erosion Rates'!$C$10,IF(AND(F164="LOW",G164="LOW"),'Erosion Rates'!$C$11,IF(AND(F164="LOW",G164="MODERATE"),'Erosion Rates'!$C$12,IF(AND(F164="LOW",G164="HIGH"),'Erosion Rates'!$C$13,IF(AND(F164="LOW",G164="VERY HIGH"),'Erosion Rates'!$C$14,IF(AND(F164="LOW",G164="EXTREME"),'Erosion Rates'!$C$15,IF(AND(F164="MODERATE",G164="VERY LOW"),'Erosion Rates'!$C$16,IF(AND(F164="MODERATE",G164="LOW"),'Erosion Rates'!$C$17,IF(AND(F164="MODERATE",G164="MODERATE"),'Erosion Rates'!$C$18,IF(AND(F164="MODERATE",G164="HIGH"),'Erosion Rates'!$C$19,IF(AND(F164="MODERATE",G164="VERY HIGH"),'Erosion Rates'!$C$20,IF(AND(F164="MODERATE",G164="EXTREME"),'Erosion Rates'!$C$21,IF(AND(F164="HIGH",G164="VERY LOW"),'Erosion Rates'!$C$22,IF(AND(F164="HIGH",G164="LOW"),'Erosion Rates'!$C$23,IF(AND(F164="HIGH",G164="MODERATE"),'Erosion Rates'!$C$24,IF(AND(F164="HIGH",G164="HIGH"),'Erosion Rates'!$C$25,IF(AND(F164="HIGH",G164="VERY HIGH"),'Erosion Rates'!$C$26,IF(AND(F164="HIGH",G164="EXTREME"),'Erosion Rates'!$C$27,IF(AND(F164="VERY HIGH",G164="low"),'Erosion Rates'!$C$28,IF(AND(F164="VERY HIGH",G164="LOW"),'Erosion Rates'!$C$29,IF(AND(F164="VERY HIGH",G164="MODERATE"),'Erosion Rates'!$C$30,IF(AND(F164="VERY HIGH",G164="HIGH"),'Erosion Rates'!$C$31,IF(AND(F164="VERY HIGH",G164="VERY HIGH"),'Erosion Rates'!$C$32,IF(AND(F164="VERY HIGH",G164="EXTREME"),'Erosion Rates'!$C$33,IF(AND(F164="EXTREME",G164="VERY LOW"),'Erosion Rates'!$C$34,IF(AND(F164="EXTREME",G164="LOW"),'Erosion Rates'!$C$35,IF(AND(F164="EXTREME",G164="MODERATE"),'Erosion Rates'!$C$36,IF(AND(F164="EXTREME",G164="HIGH"),'Erosion Rates'!$C$37,IF(AND(F164="EXTREME",G164="VERY HIGH"),'Erosion Rates'!$C$38,IF(AND(F164="EXTREME",G164="EXTREME"),'Erosion Rates'!$C$39))))))))))))))))))))))))))))))))))))))</f>
        <v/>
      </c>
      <c r="I164" s="215" t="str">
        <f t="shared" si="38"/>
        <v/>
      </c>
      <c r="J164" s="210" t="str">
        <f>IF(D164=0,"",((I164*Instructions!F51/2000)))</f>
        <v/>
      </c>
      <c r="K164" s="215" t="str">
        <f>IF(D164=0,"",((I164*Instructions!F51/2000/D164)))</f>
        <v/>
      </c>
      <c r="L164" s="210" t="str">
        <f>IF(J164="","",J164*(Instructions!F55/100)*Instructions!F52)</f>
        <v/>
      </c>
      <c r="M164" s="210" t="str">
        <f>IF(J164="","",J164*(Instructions!F55/100)*Instructions!F53)</f>
        <v/>
      </c>
      <c r="N164" s="210" t="str">
        <f>IF(J164="","",J164*(Instructions!F55/100)*Instructions!F54)</f>
        <v/>
      </c>
      <c r="O164" s="216"/>
    </row>
    <row r="165" spans="1:15" ht="16.5" thickBot="1" x14ac:dyDescent="0.3">
      <c r="A165" s="222"/>
      <c r="B165" s="142"/>
      <c r="C165" s="142"/>
      <c r="D165" s="221"/>
      <c r="E165" s="221"/>
      <c r="F165" s="220"/>
      <c r="G165" s="220"/>
      <c r="H165" s="211"/>
      <c r="I165" s="215"/>
      <c r="J165" s="211"/>
      <c r="K165" s="215"/>
      <c r="L165" s="211"/>
      <c r="M165" s="211"/>
      <c r="N165" s="211"/>
      <c r="O165" s="217"/>
    </row>
    <row r="166" spans="1:15" ht="16.5" thickBot="1" x14ac:dyDescent="0.3">
      <c r="A166" s="222">
        <f>'BK # 81 - BEHI'!F6</f>
        <v>0</v>
      </c>
      <c r="B166" s="141"/>
      <c r="C166" s="141"/>
      <c r="D166" s="221">
        <f>'BK # 81 - BEHI'!Y6</f>
        <v>0</v>
      </c>
      <c r="E166" s="221">
        <f>'BK # 81 - BEHI'!A12</f>
        <v>0</v>
      </c>
      <c r="F166" s="219" t="str">
        <f>'BK # 81 - BEHI'!AU5</f>
        <v/>
      </c>
      <c r="G166" s="219" t="str">
        <f>'BK # 81 - NBS'!I52</f>
        <v xml:space="preserve"> </v>
      </c>
      <c r="H166" s="210" t="str">
        <f>IF(D166=0,"",IF(F166=0,"",IF(AND(F166="VERY LOW",G166="VERY LOW"),'Erosion Rates'!$C$4,IF(AND(F166="VERY LOW",G166="LOW"),'Erosion Rates'!$C$5,IF(AND(F166="VERY LOW",G166="MODERATE"),'Erosion Rates'!$C$6,IF(AND(F166="VERY LOW",G166="HIGH"),'Erosion Rates'!$C$7,IF(AND(F166="VERY LOW",G166="VERY HIGH"),'Erosion Rates'!$C$8,IF(AND(F166="VERY LOW",G166="EXTREME"),'Erosion Rates'!$C$9,IF(AND(F166="LOW",G166="VERY LOW"),'Erosion Rates'!$C$10,IF(AND(F166="LOW",G166="LOW"),'Erosion Rates'!$C$11,IF(AND(F166="LOW",G166="MODERATE"),'Erosion Rates'!$C$12,IF(AND(F166="LOW",G166="HIGH"),'Erosion Rates'!$C$13,IF(AND(F166="LOW",G166="VERY HIGH"),'Erosion Rates'!$C$14,IF(AND(F166="LOW",G166="EXTREME"),'Erosion Rates'!$C$15,IF(AND(F166="MODERATE",G166="VERY LOW"),'Erosion Rates'!$C$16,IF(AND(F166="MODERATE",G166="LOW"),'Erosion Rates'!$C$17,IF(AND(F166="MODERATE",G166="MODERATE"),'Erosion Rates'!$C$18,IF(AND(F166="MODERATE",G166="HIGH"),'Erosion Rates'!$C$19,IF(AND(F166="MODERATE",G166="VERY HIGH"),'Erosion Rates'!$C$20,IF(AND(F166="MODERATE",G166="EXTREME"),'Erosion Rates'!$C$21,IF(AND(F166="HIGH",G166="VERY LOW"),'Erosion Rates'!$C$22,IF(AND(F166="HIGH",G166="LOW"),'Erosion Rates'!$C$23,IF(AND(F166="HIGH",G166="MODERATE"),'Erosion Rates'!$C$24,IF(AND(F166="HIGH",G166="HIGH"),'Erosion Rates'!$C$25,IF(AND(F166="HIGH",G166="VERY HIGH"),'Erosion Rates'!$C$26,IF(AND(F166="HIGH",G166="EXTREME"),'Erosion Rates'!$C$27,IF(AND(F166="VERY HIGH",G166="low"),'Erosion Rates'!$C$28,IF(AND(F166="VERY HIGH",G166="LOW"),'Erosion Rates'!$C$29,IF(AND(F166="VERY HIGH",G166="MODERATE"),'Erosion Rates'!$C$30,IF(AND(F166="VERY HIGH",G166="HIGH"),'Erosion Rates'!$C$31,IF(AND(F166="VERY HIGH",G166="VERY HIGH"),'Erosion Rates'!$C$32,IF(AND(F166="VERY HIGH",G166="EXTREME"),'Erosion Rates'!$C$33,IF(AND(F166="EXTREME",G166="VERY LOW"),'Erosion Rates'!$C$34,IF(AND(F166="EXTREME",G166="LOW"),'Erosion Rates'!$C$35,IF(AND(F166="EXTREME",G166="MODERATE"),'Erosion Rates'!$C$36,IF(AND(F166="EXTREME",G166="HIGH"),'Erosion Rates'!$C$37,IF(AND(F166="EXTREME",G166="VERY HIGH"),'Erosion Rates'!$C$38,IF(AND(F166="EXTREME",G166="EXTREME"),'Erosion Rates'!$C$39))))))))))))))))))))))))))))))))))))))</f>
        <v/>
      </c>
      <c r="I166" s="215" t="str">
        <f t="shared" si="38"/>
        <v/>
      </c>
      <c r="J166" s="210" t="str">
        <f>IF(D166=0,"",((I166*Instructions!F51/2000)))</f>
        <v/>
      </c>
      <c r="K166" s="215" t="str">
        <f>IF(D166=0,"",((I166*Instructions!F51/2000/D166)))</f>
        <v/>
      </c>
      <c r="L166" s="210" t="str">
        <f>IF(J166="","",J166*(Instructions!F55/100)*Instructions!F52)</f>
        <v/>
      </c>
      <c r="M166" s="210" t="str">
        <f>IF(J166="","",J166*(Instructions!F55/100)*Instructions!F53)</f>
        <v/>
      </c>
      <c r="N166" s="210" t="str">
        <f>IF(J166="","",J166*(Instructions!F55/100)*Instructions!F54)</f>
        <v/>
      </c>
      <c r="O166" s="216"/>
    </row>
    <row r="167" spans="1:15" ht="16.5" thickBot="1" x14ac:dyDescent="0.3">
      <c r="A167" s="222"/>
      <c r="B167" s="142"/>
      <c r="C167" s="142"/>
      <c r="D167" s="221"/>
      <c r="E167" s="221"/>
      <c r="F167" s="220"/>
      <c r="G167" s="220"/>
      <c r="H167" s="211"/>
      <c r="I167" s="215"/>
      <c r="J167" s="211"/>
      <c r="K167" s="215"/>
      <c r="L167" s="211"/>
      <c r="M167" s="211"/>
      <c r="N167" s="211"/>
      <c r="O167" s="217"/>
    </row>
    <row r="168" spans="1:15" ht="16.5" thickBot="1" x14ac:dyDescent="0.3">
      <c r="A168" s="222">
        <f>'BK # 82 - BEHI'!F6</f>
        <v>0</v>
      </c>
      <c r="B168" s="141"/>
      <c r="C168" s="141"/>
      <c r="D168" s="221">
        <f>'BK # 82 - BEHI'!Y6</f>
        <v>0</v>
      </c>
      <c r="E168" s="221">
        <f>'BK # 82 - BEHI'!A12</f>
        <v>0</v>
      </c>
      <c r="F168" s="219" t="str">
        <f>'BK # 82 - BEHI'!AU5</f>
        <v/>
      </c>
      <c r="G168" s="219" t="str">
        <f>'BK # 82 - NBS'!I52</f>
        <v xml:space="preserve"> </v>
      </c>
      <c r="H168" s="210" t="str">
        <f>IF(D168=0,"",IF(F168=0,"",IF(AND(F168="VERY LOW",G168="VERY LOW"),'Erosion Rates'!$C$4,IF(AND(F168="VERY LOW",G168="LOW"),'Erosion Rates'!$C$5,IF(AND(F168="VERY LOW",G168="MODERATE"),'Erosion Rates'!$C$6,IF(AND(F168="VERY LOW",G168="HIGH"),'Erosion Rates'!$C$7,IF(AND(F168="VERY LOW",G168="VERY HIGH"),'Erosion Rates'!$C$8,IF(AND(F168="VERY LOW",G168="EXTREME"),'Erosion Rates'!$C$9,IF(AND(F168="LOW",G168="VERY LOW"),'Erosion Rates'!$C$10,IF(AND(F168="LOW",G168="LOW"),'Erosion Rates'!$C$11,IF(AND(F168="LOW",G168="MODERATE"),'Erosion Rates'!$C$12,IF(AND(F168="LOW",G168="HIGH"),'Erosion Rates'!$C$13,IF(AND(F168="LOW",G168="VERY HIGH"),'Erosion Rates'!$C$14,IF(AND(F168="LOW",G168="EXTREME"),'Erosion Rates'!$C$15,IF(AND(F168="MODERATE",G168="VERY LOW"),'Erosion Rates'!$C$16,IF(AND(F168="MODERATE",G168="LOW"),'Erosion Rates'!$C$17,IF(AND(F168="MODERATE",G168="MODERATE"),'Erosion Rates'!$C$18,IF(AND(F168="MODERATE",G168="HIGH"),'Erosion Rates'!$C$19,IF(AND(F168="MODERATE",G168="VERY HIGH"),'Erosion Rates'!$C$20,IF(AND(F168="MODERATE",G168="EXTREME"),'Erosion Rates'!$C$21,IF(AND(F168="HIGH",G168="VERY LOW"),'Erosion Rates'!$C$22,IF(AND(F168="HIGH",G168="LOW"),'Erosion Rates'!$C$23,IF(AND(F168="HIGH",G168="MODERATE"),'Erosion Rates'!$C$24,IF(AND(F168="HIGH",G168="HIGH"),'Erosion Rates'!$C$25,IF(AND(F168="HIGH",G168="VERY HIGH"),'Erosion Rates'!$C$26,IF(AND(F168="HIGH",G168="EXTREME"),'Erosion Rates'!$C$27,IF(AND(F168="VERY HIGH",G168="low"),'Erosion Rates'!$C$28,IF(AND(F168="VERY HIGH",G168="LOW"),'Erosion Rates'!$C$29,IF(AND(F168="VERY HIGH",G168="MODERATE"),'Erosion Rates'!$C$30,IF(AND(F168="VERY HIGH",G168="HIGH"),'Erosion Rates'!$C$31,IF(AND(F168="VERY HIGH",G168="VERY HIGH"),'Erosion Rates'!$C$32,IF(AND(F168="VERY HIGH",G168="EXTREME"),'Erosion Rates'!$C$33,IF(AND(F168="EXTREME",G168="VERY LOW"),'Erosion Rates'!$C$34,IF(AND(F168="EXTREME",G168="LOW"),'Erosion Rates'!$C$35,IF(AND(F168="EXTREME",G168="MODERATE"),'Erosion Rates'!$C$36,IF(AND(F168="EXTREME",G168="HIGH"),'Erosion Rates'!$C$37,IF(AND(F168="EXTREME",G168="VERY HIGH"),'Erosion Rates'!$C$38,IF(AND(F168="EXTREME",G168="EXTREME"),'Erosion Rates'!$C$39))))))))))))))))))))))))))))))))))))))</f>
        <v/>
      </c>
      <c r="I168" s="215" t="str">
        <f t="shared" si="38"/>
        <v/>
      </c>
      <c r="J168" s="210" t="str">
        <f>IF(D168=0,"",((I168*Instructions!F51/2000)))</f>
        <v/>
      </c>
      <c r="K168" s="215" t="str">
        <f>IF(D168=0,"",((I168*Instructions!F51/2000/D168)))</f>
        <v/>
      </c>
      <c r="L168" s="210" t="str">
        <f>IF(J168="","",J168*(Instructions!F55/100)*Instructions!F52)</f>
        <v/>
      </c>
      <c r="M168" s="210" t="str">
        <f>IF(J168="","",J168*(Instructions!F55/100)*Instructions!F53)</f>
        <v/>
      </c>
      <c r="N168" s="210" t="str">
        <f>IF(J168="","",J168*(Instructions!F55/100)*Instructions!F54)</f>
        <v/>
      </c>
      <c r="O168" s="216"/>
    </row>
    <row r="169" spans="1:15" ht="16.5" thickBot="1" x14ac:dyDescent="0.3">
      <c r="A169" s="222"/>
      <c r="B169" s="142"/>
      <c r="C169" s="142"/>
      <c r="D169" s="221"/>
      <c r="E169" s="221"/>
      <c r="F169" s="220"/>
      <c r="G169" s="220"/>
      <c r="H169" s="211"/>
      <c r="I169" s="215"/>
      <c r="J169" s="211"/>
      <c r="K169" s="215"/>
      <c r="L169" s="211"/>
      <c r="M169" s="211"/>
      <c r="N169" s="211"/>
      <c r="O169" s="217"/>
    </row>
    <row r="170" spans="1:15" ht="16.5" thickBot="1" x14ac:dyDescent="0.3">
      <c r="A170" s="222">
        <f>'BK # 83 - BEHI'!F6</f>
        <v>0</v>
      </c>
      <c r="B170" s="141"/>
      <c r="C170" s="141"/>
      <c r="D170" s="221">
        <f>'BK # 83 - BEHI'!Y6</f>
        <v>0</v>
      </c>
      <c r="E170" s="221">
        <f>'BK # 83 - BEHI'!A12</f>
        <v>0</v>
      </c>
      <c r="F170" s="219" t="str">
        <f>'BK # 83 - BEHI'!AU5</f>
        <v/>
      </c>
      <c r="G170" s="219" t="str">
        <f>'BK # 83 - NBS'!I52</f>
        <v xml:space="preserve"> </v>
      </c>
      <c r="H170" s="210" t="str">
        <f>IF(D170=0,"",IF(F170=0,"",IF(AND(F170="VERY LOW",G170="VERY LOW"),'Erosion Rates'!$C$4,IF(AND(F170="VERY LOW",G170="LOW"),'Erosion Rates'!$C$5,IF(AND(F170="VERY LOW",G170="MODERATE"),'Erosion Rates'!$C$6,IF(AND(F170="VERY LOW",G170="HIGH"),'Erosion Rates'!$C$7,IF(AND(F170="VERY LOW",G170="VERY HIGH"),'Erosion Rates'!$C$8,IF(AND(F170="VERY LOW",G170="EXTREME"),'Erosion Rates'!$C$9,IF(AND(F170="LOW",G170="VERY LOW"),'Erosion Rates'!$C$10,IF(AND(F170="LOW",G170="LOW"),'Erosion Rates'!$C$11,IF(AND(F170="LOW",G170="MODERATE"),'Erosion Rates'!$C$12,IF(AND(F170="LOW",G170="HIGH"),'Erosion Rates'!$C$13,IF(AND(F170="LOW",G170="VERY HIGH"),'Erosion Rates'!$C$14,IF(AND(F170="LOW",G170="EXTREME"),'Erosion Rates'!$C$15,IF(AND(F170="MODERATE",G170="VERY LOW"),'Erosion Rates'!$C$16,IF(AND(F170="MODERATE",G170="LOW"),'Erosion Rates'!$C$17,IF(AND(F170="MODERATE",G170="MODERATE"),'Erosion Rates'!$C$18,IF(AND(F170="MODERATE",G170="HIGH"),'Erosion Rates'!$C$19,IF(AND(F170="MODERATE",G170="VERY HIGH"),'Erosion Rates'!$C$20,IF(AND(F170="MODERATE",G170="EXTREME"),'Erosion Rates'!$C$21,IF(AND(F170="HIGH",G170="VERY LOW"),'Erosion Rates'!$C$22,IF(AND(F170="HIGH",G170="LOW"),'Erosion Rates'!$C$23,IF(AND(F170="HIGH",G170="MODERATE"),'Erosion Rates'!$C$24,IF(AND(F170="HIGH",G170="HIGH"),'Erosion Rates'!$C$25,IF(AND(F170="HIGH",G170="VERY HIGH"),'Erosion Rates'!$C$26,IF(AND(F170="HIGH",G170="EXTREME"),'Erosion Rates'!$C$27,IF(AND(F170="VERY HIGH",G170="low"),'Erosion Rates'!$C$28,IF(AND(F170="VERY HIGH",G170="LOW"),'Erosion Rates'!$C$29,IF(AND(F170="VERY HIGH",G170="MODERATE"),'Erosion Rates'!$C$30,IF(AND(F170="VERY HIGH",G170="HIGH"),'Erosion Rates'!$C$31,IF(AND(F170="VERY HIGH",G170="VERY HIGH"),'Erosion Rates'!$C$32,IF(AND(F170="VERY HIGH",G170="EXTREME"),'Erosion Rates'!$C$33,IF(AND(F170="EXTREME",G170="VERY LOW"),'Erosion Rates'!$C$34,IF(AND(F170="EXTREME",G170="LOW"),'Erosion Rates'!$C$35,IF(AND(F170="EXTREME",G170="MODERATE"),'Erosion Rates'!$C$36,IF(AND(F170="EXTREME",G170="HIGH"),'Erosion Rates'!$C$37,IF(AND(F170="EXTREME",G170="VERY HIGH"),'Erosion Rates'!$C$38,IF(AND(F170="EXTREME",G170="EXTREME"),'Erosion Rates'!$C$39))))))))))))))))))))))))))))))))))))))</f>
        <v/>
      </c>
      <c r="I170" s="215" t="str">
        <f t="shared" si="38"/>
        <v/>
      </c>
      <c r="J170" s="210" t="str">
        <f>IF(D170=0,"",((I170*Instructions!F51/2000)))</f>
        <v/>
      </c>
      <c r="K170" s="215" t="str">
        <f>IF(D170=0,"",((I170*Instructions!F51/2000/D170)))</f>
        <v/>
      </c>
      <c r="L170" s="210" t="str">
        <f>IF(J170="","",J170*(Instructions!F55/100)*Instructions!F52)</f>
        <v/>
      </c>
      <c r="M170" s="210" t="str">
        <f>IF(J170="","",J170*(Instructions!F55/100)*Instructions!F53)</f>
        <v/>
      </c>
      <c r="N170" s="210" t="str">
        <f>IF(J170="","",J170*(Instructions!F55/100)*Instructions!F54)</f>
        <v/>
      </c>
      <c r="O170" s="216"/>
    </row>
    <row r="171" spans="1:15" ht="16.5" thickBot="1" x14ac:dyDescent="0.3">
      <c r="A171" s="222"/>
      <c r="B171" s="142"/>
      <c r="C171" s="142"/>
      <c r="D171" s="221"/>
      <c r="E171" s="221"/>
      <c r="F171" s="220"/>
      <c r="G171" s="220"/>
      <c r="H171" s="211"/>
      <c r="I171" s="215"/>
      <c r="J171" s="211"/>
      <c r="K171" s="215"/>
      <c r="L171" s="211"/>
      <c r="M171" s="211"/>
      <c r="N171" s="211"/>
      <c r="O171" s="217"/>
    </row>
    <row r="172" spans="1:15" ht="16.5" thickBot="1" x14ac:dyDescent="0.3">
      <c r="A172" s="222">
        <f>'BK # 84 - BEHI'!F6</f>
        <v>0</v>
      </c>
      <c r="B172" s="141"/>
      <c r="C172" s="141"/>
      <c r="D172" s="221">
        <f>'BK # 84 - BEHI'!Y6</f>
        <v>0</v>
      </c>
      <c r="E172" s="221">
        <f>'BK # 84 - BEHI'!A12</f>
        <v>0</v>
      </c>
      <c r="F172" s="219" t="str">
        <f>'BK # 84 - BEHI'!AU5</f>
        <v/>
      </c>
      <c r="G172" s="219" t="str">
        <f>'BK # 84 - NBS'!I52</f>
        <v xml:space="preserve"> </v>
      </c>
      <c r="H172" s="210" t="str">
        <f>IF(D172=0,"",IF(F172=0,"",IF(AND(F172="VERY LOW",G172="VERY LOW"),'Erosion Rates'!$C$4,IF(AND(F172="VERY LOW",G172="LOW"),'Erosion Rates'!$C$5,IF(AND(F172="VERY LOW",G172="MODERATE"),'Erosion Rates'!$C$6,IF(AND(F172="VERY LOW",G172="HIGH"),'Erosion Rates'!$C$7,IF(AND(F172="VERY LOW",G172="VERY HIGH"),'Erosion Rates'!$C$8,IF(AND(F172="VERY LOW",G172="EXTREME"),'Erosion Rates'!$C$9,IF(AND(F172="LOW",G172="VERY LOW"),'Erosion Rates'!$C$10,IF(AND(F172="LOW",G172="LOW"),'Erosion Rates'!$C$11,IF(AND(F172="LOW",G172="MODERATE"),'Erosion Rates'!$C$12,IF(AND(F172="LOW",G172="HIGH"),'Erosion Rates'!$C$13,IF(AND(F172="LOW",G172="VERY HIGH"),'Erosion Rates'!$C$14,IF(AND(F172="LOW",G172="EXTREME"),'Erosion Rates'!$C$15,IF(AND(F172="MODERATE",G172="VERY LOW"),'Erosion Rates'!$C$16,IF(AND(F172="MODERATE",G172="LOW"),'Erosion Rates'!$C$17,IF(AND(F172="MODERATE",G172="MODERATE"),'Erosion Rates'!$C$18,IF(AND(F172="MODERATE",G172="HIGH"),'Erosion Rates'!$C$19,IF(AND(F172="MODERATE",G172="VERY HIGH"),'Erosion Rates'!$C$20,IF(AND(F172="MODERATE",G172="EXTREME"),'Erosion Rates'!$C$21,IF(AND(F172="HIGH",G172="VERY LOW"),'Erosion Rates'!$C$22,IF(AND(F172="HIGH",G172="LOW"),'Erosion Rates'!$C$23,IF(AND(F172="HIGH",G172="MODERATE"),'Erosion Rates'!$C$24,IF(AND(F172="HIGH",G172="HIGH"),'Erosion Rates'!$C$25,IF(AND(F172="HIGH",G172="VERY HIGH"),'Erosion Rates'!$C$26,IF(AND(F172="HIGH",G172="EXTREME"),'Erosion Rates'!$C$27,IF(AND(F172="VERY HIGH",G172="low"),'Erosion Rates'!$C$28,IF(AND(F172="VERY HIGH",G172="LOW"),'Erosion Rates'!$C$29,IF(AND(F172="VERY HIGH",G172="MODERATE"),'Erosion Rates'!$C$30,IF(AND(F172="VERY HIGH",G172="HIGH"),'Erosion Rates'!$C$31,IF(AND(F172="VERY HIGH",G172="VERY HIGH"),'Erosion Rates'!$C$32,IF(AND(F172="VERY HIGH",G172="EXTREME"),'Erosion Rates'!$C$33,IF(AND(F172="EXTREME",G172="VERY LOW"),'Erosion Rates'!$C$34,IF(AND(F172="EXTREME",G172="LOW"),'Erosion Rates'!$C$35,IF(AND(F172="EXTREME",G172="MODERATE"),'Erosion Rates'!$C$36,IF(AND(F172="EXTREME",G172="HIGH"),'Erosion Rates'!$C$37,IF(AND(F172="EXTREME",G172="VERY HIGH"),'Erosion Rates'!$C$38,IF(AND(F172="EXTREME",G172="EXTREME"),'Erosion Rates'!$C$39))))))))))))))))))))))))))))))))))))))</f>
        <v/>
      </c>
      <c r="I172" s="215" t="str">
        <f t="shared" si="38"/>
        <v/>
      </c>
      <c r="J172" s="210" t="str">
        <f>IF(D172=0,"",((I172*Instructions!F51/2000)))</f>
        <v/>
      </c>
      <c r="K172" s="215" t="str">
        <f>IF(D172=0,"",((I172*Instructions!F51/2000/D172)))</f>
        <v/>
      </c>
      <c r="L172" s="210" t="str">
        <f>IF(J172="","",J172*(Instructions!F55/100)*Instructions!F52)</f>
        <v/>
      </c>
      <c r="M172" s="210" t="str">
        <f>IF(J172="","",J172*(Instructions!F55/100)*Instructions!F53)</f>
        <v/>
      </c>
      <c r="N172" s="210" t="str">
        <f>IF(J172="","",J172*(Instructions!F55/100)*Instructions!F54)</f>
        <v/>
      </c>
      <c r="O172" s="216"/>
    </row>
    <row r="173" spans="1:15" ht="16.5" thickBot="1" x14ac:dyDescent="0.3">
      <c r="A173" s="222"/>
      <c r="B173" s="142"/>
      <c r="C173" s="142"/>
      <c r="D173" s="221"/>
      <c r="E173" s="221"/>
      <c r="F173" s="220"/>
      <c r="G173" s="220"/>
      <c r="H173" s="211"/>
      <c r="I173" s="215"/>
      <c r="J173" s="211"/>
      <c r="K173" s="215"/>
      <c r="L173" s="211"/>
      <c r="M173" s="211"/>
      <c r="N173" s="211"/>
      <c r="O173" s="217"/>
    </row>
    <row r="174" spans="1:15" ht="16.5" thickBot="1" x14ac:dyDescent="0.3">
      <c r="A174" s="222">
        <f>'BK # 85 - BEHI'!F6</f>
        <v>0</v>
      </c>
      <c r="B174" s="141"/>
      <c r="C174" s="141"/>
      <c r="D174" s="221">
        <f>'BK # 85 - BEHI'!Y6</f>
        <v>0</v>
      </c>
      <c r="E174" s="221">
        <f>'BK # 85 - BEHI'!A12</f>
        <v>0</v>
      </c>
      <c r="F174" s="219" t="str">
        <f>'BK # 85 - BEHI'!AU5</f>
        <v/>
      </c>
      <c r="G174" s="219" t="str">
        <f>'BK # 85 - NBS'!I52</f>
        <v xml:space="preserve"> </v>
      </c>
      <c r="H174" s="210" t="str">
        <f>IF(D174=0,"",IF(F174=0,"",IF(AND(F174="VERY LOW",G174="VERY LOW"),'Erosion Rates'!$C$4,IF(AND(F174="VERY LOW",G174="LOW"),'Erosion Rates'!$C$5,IF(AND(F174="VERY LOW",G174="MODERATE"),'Erosion Rates'!$C$6,IF(AND(F174="VERY LOW",G174="HIGH"),'Erosion Rates'!$C$7,IF(AND(F174="VERY LOW",G174="VERY HIGH"),'Erosion Rates'!$C$8,IF(AND(F174="VERY LOW",G174="EXTREME"),'Erosion Rates'!$C$9,IF(AND(F174="LOW",G174="VERY LOW"),'Erosion Rates'!$C$10,IF(AND(F174="LOW",G174="LOW"),'Erosion Rates'!$C$11,IF(AND(F174="LOW",G174="MODERATE"),'Erosion Rates'!$C$12,IF(AND(F174="LOW",G174="HIGH"),'Erosion Rates'!$C$13,IF(AND(F174="LOW",G174="VERY HIGH"),'Erosion Rates'!$C$14,IF(AND(F174="LOW",G174="EXTREME"),'Erosion Rates'!$C$15,IF(AND(F174="MODERATE",G174="VERY LOW"),'Erosion Rates'!$C$16,IF(AND(F174="MODERATE",G174="LOW"),'Erosion Rates'!$C$17,IF(AND(F174="MODERATE",G174="MODERATE"),'Erosion Rates'!$C$18,IF(AND(F174="MODERATE",G174="HIGH"),'Erosion Rates'!$C$19,IF(AND(F174="MODERATE",G174="VERY HIGH"),'Erosion Rates'!$C$20,IF(AND(F174="MODERATE",G174="EXTREME"),'Erosion Rates'!$C$21,IF(AND(F174="HIGH",G174="VERY LOW"),'Erosion Rates'!$C$22,IF(AND(F174="HIGH",G174="LOW"),'Erosion Rates'!$C$23,IF(AND(F174="HIGH",G174="MODERATE"),'Erosion Rates'!$C$24,IF(AND(F174="HIGH",G174="HIGH"),'Erosion Rates'!$C$25,IF(AND(F174="HIGH",G174="VERY HIGH"),'Erosion Rates'!$C$26,IF(AND(F174="HIGH",G174="EXTREME"),'Erosion Rates'!$C$27,IF(AND(F174="VERY HIGH",G174="low"),'Erosion Rates'!$C$28,IF(AND(F174="VERY HIGH",G174="LOW"),'Erosion Rates'!$C$29,IF(AND(F174="VERY HIGH",G174="MODERATE"),'Erosion Rates'!$C$30,IF(AND(F174="VERY HIGH",G174="HIGH"),'Erosion Rates'!$C$31,IF(AND(F174="VERY HIGH",G174="VERY HIGH"),'Erosion Rates'!$C$32,IF(AND(F174="VERY HIGH",G174="EXTREME"),'Erosion Rates'!$C$33,IF(AND(F174="EXTREME",G174="VERY LOW"),'Erosion Rates'!$C$34,IF(AND(F174="EXTREME",G174="LOW"),'Erosion Rates'!$C$35,IF(AND(F174="EXTREME",G174="MODERATE"),'Erosion Rates'!$C$36,IF(AND(F174="EXTREME",G174="HIGH"),'Erosion Rates'!$C$37,IF(AND(F174="EXTREME",G174="VERY HIGH"),'Erosion Rates'!$C$38,IF(AND(F174="EXTREME",G174="EXTREME"),'Erosion Rates'!$C$39))))))))))))))))))))))))))))))))))))))</f>
        <v/>
      </c>
      <c r="I174" s="215" t="str">
        <f t="shared" si="38"/>
        <v/>
      </c>
      <c r="J174" s="210" t="str">
        <f>IF(D174=0,"",((I174*Instructions!F51/2000)))</f>
        <v/>
      </c>
      <c r="K174" s="215" t="str">
        <f>IF(D174=0,"",((I174*Instructions!F51/2000/D174)))</f>
        <v/>
      </c>
      <c r="L174" s="210" t="str">
        <f>IF(J174="","",J174*(Instructions!F55/100)*Instructions!F52)</f>
        <v/>
      </c>
      <c r="M174" s="210" t="str">
        <f>IF(J174="","",J174*(Instructions!F55/100)*Instructions!F53)</f>
        <v/>
      </c>
      <c r="N174" s="210" t="str">
        <f>IF(J174="","",J174*(Instructions!F55/100)*Instructions!F54)</f>
        <v/>
      </c>
      <c r="O174" s="216"/>
    </row>
    <row r="175" spans="1:15" ht="16.5" thickBot="1" x14ac:dyDescent="0.3">
      <c r="A175" s="222"/>
      <c r="B175" s="142"/>
      <c r="C175" s="142"/>
      <c r="D175" s="221"/>
      <c r="E175" s="221"/>
      <c r="F175" s="220"/>
      <c r="G175" s="220"/>
      <c r="H175" s="211"/>
      <c r="I175" s="215"/>
      <c r="J175" s="211"/>
      <c r="K175" s="215"/>
      <c r="L175" s="211"/>
      <c r="M175" s="211"/>
      <c r="N175" s="211"/>
      <c r="O175" s="217"/>
    </row>
    <row r="176" spans="1:15" ht="16.5" thickBot="1" x14ac:dyDescent="0.3">
      <c r="A176" s="222">
        <f>'BK # 86 - BEHI'!F6</f>
        <v>0</v>
      </c>
      <c r="B176" s="141"/>
      <c r="C176" s="141"/>
      <c r="D176" s="221">
        <f>'BK # 86 - BEHI'!Y6</f>
        <v>0</v>
      </c>
      <c r="E176" s="221">
        <f>'BK # 86 - BEHI'!A12</f>
        <v>0</v>
      </c>
      <c r="F176" s="219" t="str">
        <f>'BK # 86 - BEHI'!AU5</f>
        <v/>
      </c>
      <c r="G176" s="219" t="str">
        <f>'BK # 86 - NBS'!I52</f>
        <v xml:space="preserve"> </v>
      </c>
      <c r="H176" s="210" t="str">
        <f>IF(D176=0,"",IF(F176=0,"",IF(AND(F176="VERY LOW",G176="VERY LOW"),'Erosion Rates'!$C$4,IF(AND(F176="VERY LOW",G176="LOW"),'Erosion Rates'!$C$5,IF(AND(F176="VERY LOW",G176="MODERATE"),'Erosion Rates'!$C$6,IF(AND(F176="VERY LOW",G176="HIGH"),'Erosion Rates'!$C$7,IF(AND(F176="VERY LOW",G176="VERY HIGH"),'Erosion Rates'!$C$8,IF(AND(F176="VERY LOW",G176="EXTREME"),'Erosion Rates'!$C$9,IF(AND(F176="LOW",G176="VERY LOW"),'Erosion Rates'!$C$10,IF(AND(F176="LOW",G176="LOW"),'Erosion Rates'!$C$11,IF(AND(F176="LOW",G176="MODERATE"),'Erosion Rates'!$C$12,IF(AND(F176="LOW",G176="HIGH"),'Erosion Rates'!$C$13,IF(AND(F176="LOW",G176="VERY HIGH"),'Erosion Rates'!$C$14,IF(AND(F176="LOW",G176="EXTREME"),'Erosion Rates'!$C$15,IF(AND(F176="MODERATE",G176="VERY LOW"),'Erosion Rates'!$C$16,IF(AND(F176="MODERATE",G176="LOW"),'Erosion Rates'!$C$17,IF(AND(F176="MODERATE",G176="MODERATE"),'Erosion Rates'!$C$18,IF(AND(F176="MODERATE",G176="HIGH"),'Erosion Rates'!$C$19,IF(AND(F176="MODERATE",G176="VERY HIGH"),'Erosion Rates'!$C$20,IF(AND(F176="MODERATE",G176="EXTREME"),'Erosion Rates'!$C$21,IF(AND(F176="HIGH",G176="VERY LOW"),'Erosion Rates'!$C$22,IF(AND(F176="HIGH",G176="LOW"),'Erosion Rates'!$C$23,IF(AND(F176="HIGH",G176="MODERATE"),'Erosion Rates'!$C$24,IF(AND(F176="HIGH",G176="HIGH"),'Erosion Rates'!$C$25,IF(AND(F176="HIGH",G176="VERY HIGH"),'Erosion Rates'!$C$26,IF(AND(F176="HIGH",G176="EXTREME"),'Erosion Rates'!$C$27,IF(AND(F176="VERY HIGH",G176="low"),'Erosion Rates'!$C$28,IF(AND(F176="VERY HIGH",G176="LOW"),'Erosion Rates'!$C$29,IF(AND(F176="VERY HIGH",G176="MODERATE"),'Erosion Rates'!$C$30,IF(AND(F176="VERY HIGH",G176="HIGH"),'Erosion Rates'!$C$31,IF(AND(F176="VERY HIGH",G176="VERY HIGH"),'Erosion Rates'!$C$32,IF(AND(F176="VERY HIGH",G176="EXTREME"),'Erosion Rates'!$C$33,IF(AND(F176="EXTREME",G176="VERY LOW"),'Erosion Rates'!$C$34,IF(AND(F176="EXTREME",G176="LOW"),'Erosion Rates'!$C$35,IF(AND(F176="EXTREME",G176="MODERATE"),'Erosion Rates'!$C$36,IF(AND(F176="EXTREME",G176="HIGH"),'Erosion Rates'!$C$37,IF(AND(F176="EXTREME",G176="VERY HIGH"),'Erosion Rates'!$C$38,IF(AND(F176="EXTREME",G176="EXTREME"),'Erosion Rates'!$C$39))))))))))))))))))))))))))))))))))))))</f>
        <v/>
      </c>
      <c r="I176" s="215" t="str">
        <f t="shared" si="38"/>
        <v/>
      </c>
      <c r="J176" s="210" t="str">
        <f>IF(D176=0,"",((I176*Instructions!F51/2000)))</f>
        <v/>
      </c>
      <c r="K176" s="215" t="str">
        <f>IF(D176=0,"",((I176*Instructions!F51/2000/D176)))</f>
        <v/>
      </c>
      <c r="L176" s="210" t="str">
        <f>IF(J176="","",J176*(Instructions!F55/100)*Instructions!F52)</f>
        <v/>
      </c>
      <c r="M176" s="210" t="str">
        <f>IF(J176="","",J176*(Instructions!F55/100)*Instructions!F53)</f>
        <v/>
      </c>
      <c r="N176" s="210" t="str">
        <f>IF(J176="","",J176*(Instructions!F55/100)*Instructions!F54)</f>
        <v/>
      </c>
      <c r="O176" s="216"/>
    </row>
    <row r="177" spans="1:15" ht="16.5" thickBot="1" x14ac:dyDescent="0.3">
      <c r="A177" s="222"/>
      <c r="B177" s="142"/>
      <c r="C177" s="142"/>
      <c r="D177" s="221"/>
      <c r="E177" s="221"/>
      <c r="F177" s="220"/>
      <c r="G177" s="220"/>
      <c r="H177" s="211"/>
      <c r="I177" s="215"/>
      <c r="J177" s="211"/>
      <c r="K177" s="215"/>
      <c r="L177" s="211"/>
      <c r="M177" s="211"/>
      <c r="N177" s="211"/>
      <c r="O177" s="217"/>
    </row>
    <row r="178" spans="1:15" ht="16.5" thickBot="1" x14ac:dyDescent="0.3">
      <c r="A178" s="222">
        <f>'BK # 87 - BEHI'!F6</f>
        <v>0</v>
      </c>
      <c r="B178" s="141"/>
      <c r="C178" s="141"/>
      <c r="D178" s="221">
        <f>'BK # 87 - BEHI'!Y6</f>
        <v>0</v>
      </c>
      <c r="E178" s="221">
        <f>'BK # 87 - BEHI'!A12</f>
        <v>0</v>
      </c>
      <c r="F178" s="219" t="str">
        <f>'BK # 87 - BEHI'!AU5</f>
        <v/>
      </c>
      <c r="G178" s="219" t="str">
        <f>'BK # 87 - NBS'!I52</f>
        <v xml:space="preserve"> </v>
      </c>
      <c r="H178" s="210" t="str">
        <f>IF(D178=0,"",IF(F178=0,"",IF(AND(F178="VERY LOW",G178="VERY LOW"),'Erosion Rates'!$C$4,IF(AND(F178="VERY LOW",G178="LOW"),'Erosion Rates'!$C$5,IF(AND(F178="VERY LOW",G178="MODERATE"),'Erosion Rates'!$C$6,IF(AND(F178="VERY LOW",G178="HIGH"),'Erosion Rates'!$C$7,IF(AND(F178="VERY LOW",G178="VERY HIGH"),'Erosion Rates'!$C$8,IF(AND(F178="VERY LOW",G178="EXTREME"),'Erosion Rates'!$C$9,IF(AND(F178="LOW",G178="VERY LOW"),'Erosion Rates'!$C$10,IF(AND(F178="LOW",G178="LOW"),'Erosion Rates'!$C$11,IF(AND(F178="LOW",G178="MODERATE"),'Erosion Rates'!$C$12,IF(AND(F178="LOW",G178="HIGH"),'Erosion Rates'!$C$13,IF(AND(F178="LOW",G178="VERY HIGH"),'Erosion Rates'!$C$14,IF(AND(F178="LOW",G178="EXTREME"),'Erosion Rates'!$C$15,IF(AND(F178="MODERATE",G178="VERY LOW"),'Erosion Rates'!$C$16,IF(AND(F178="MODERATE",G178="LOW"),'Erosion Rates'!$C$17,IF(AND(F178="MODERATE",G178="MODERATE"),'Erosion Rates'!$C$18,IF(AND(F178="MODERATE",G178="HIGH"),'Erosion Rates'!$C$19,IF(AND(F178="MODERATE",G178="VERY HIGH"),'Erosion Rates'!$C$20,IF(AND(F178="MODERATE",G178="EXTREME"),'Erosion Rates'!$C$21,IF(AND(F178="HIGH",G178="VERY LOW"),'Erosion Rates'!$C$22,IF(AND(F178="HIGH",G178="LOW"),'Erosion Rates'!$C$23,IF(AND(F178="HIGH",G178="MODERATE"),'Erosion Rates'!$C$24,IF(AND(F178="HIGH",G178="HIGH"),'Erosion Rates'!$C$25,IF(AND(F178="HIGH",G178="VERY HIGH"),'Erosion Rates'!$C$26,IF(AND(F178="HIGH",G178="EXTREME"),'Erosion Rates'!$C$27,IF(AND(F178="VERY HIGH",G178="low"),'Erosion Rates'!$C$28,IF(AND(F178="VERY HIGH",G178="LOW"),'Erosion Rates'!$C$29,IF(AND(F178="VERY HIGH",G178="MODERATE"),'Erosion Rates'!$C$30,IF(AND(F178="VERY HIGH",G178="HIGH"),'Erosion Rates'!$C$31,IF(AND(F178="VERY HIGH",G178="VERY HIGH"),'Erosion Rates'!$C$32,IF(AND(F178="VERY HIGH",G178="EXTREME"),'Erosion Rates'!$C$33,IF(AND(F178="EXTREME",G178="VERY LOW"),'Erosion Rates'!$C$34,IF(AND(F178="EXTREME",G178="LOW"),'Erosion Rates'!$C$35,IF(AND(F178="EXTREME",G178="MODERATE"),'Erosion Rates'!$C$36,IF(AND(F178="EXTREME",G178="HIGH"),'Erosion Rates'!$C$37,IF(AND(F178="EXTREME",G178="VERY HIGH"),'Erosion Rates'!$C$38,IF(AND(F178="EXTREME",G178="EXTREME"),'Erosion Rates'!$C$39))))))))))))))))))))))))))))))))))))))</f>
        <v/>
      </c>
      <c r="I178" s="215" t="str">
        <f t="shared" si="38"/>
        <v/>
      </c>
      <c r="J178" s="210" t="str">
        <f>IF(D178=0,"",((I178*Instructions!F51/2000)))</f>
        <v/>
      </c>
      <c r="K178" s="215" t="str">
        <f>IF(D178=0,"",((I178*Instructions!F51/2000/D178)))</f>
        <v/>
      </c>
      <c r="L178" s="210" t="str">
        <f>IF(J178="","",J178*(Instructions!F55/100)*Instructions!F52)</f>
        <v/>
      </c>
      <c r="M178" s="210" t="str">
        <f>IF(J178="","",J178*(Instructions!F55/100)*Instructions!F53)</f>
        <v/>
      </c>
      <c r="N178" s="210" t="str">
        <f>IF(J178="","",J178*(Instructions!F55/100)*Instructions!F54)</f>
        <v/>
      </c>
      <c r="O178" s="216"/>
    </row>
    <row r="179" spans="1:15" ht="16.5" thickBot="1" x14ac:dyDescent="0.3">
      <c r="A179" s="222"/>
      <c r="B179" s="142"/>
      <c r="C179" s="142"/>
      <c r="D179" s="221"/>
      <c r="E179" s="221"/>
      <c r="F179" s="220"/>
      <c r="G179" s="220"/>
      <c r="H179" s="211"/>
      <c r="I179" s="215"/>
      <c r="J179" s="211"/>
      <c r="K179" s="215"/>
      <c r="L179" s="211"/>
      <c r="M179" s="211"/>
      <c r="N179" s="211"/>
      <c r="O179" s="217"/>
    </row>
    <row r="180" spans="1:15" ht="16.5" thickBot="1" x14ac:dyDescent="0.3">
      <c r="A180" s="222">
        <f>'BK # 88 - BEHI'!F6</f>
        <v>0</v>
      </c>
      <c r="B180" s="141"/>
      <c r="C180" s="141"/>
      <c r="D180" s="221">
        <f>'BK # 88 - BEHI'!Y6</f>
        <v>0</v>
      </c>
      <c r="E180" s="221">
        <f>'BK # 88 - BEHI'!A12</f>
        <v>0</v>
      </c>
      <c r="F180" s="219" t="str">
        <f>'BK # 88 - BEHI'!AU5</f>
        <v/>
      </c>
      <c r="G180" s="219" t="str">
        <f>'BK # 88 - NBS'!I52</f>
        <v xml:space="preserve"> </v>
      </c>
      <c r="H180" s="210" t="str">
        <f>IF(D180=0,"",IF(F180=0,"",IF(AND(F180="VERY LOW",G180="VERY LOW"),'Erosion Rates'!$C$4,IF(AND(F180="VERY LOW",G180="LOW"),'Erosion Rates'!$C$5,IF(AND(F180="VERY LOW",G180="MODERATE"),'Erosion Rates'!$C$6,IF(AND(F180="VERY LOW",G180="HIGH"),'Erosion Rates'!$C$7,IF(AND(F180="VERY LOW",G180="VERY HIGH"),'Erosion Rates'!$C$8,IF(AND(F180="VERY LOW",G180="EXTREME"),'Erosion Rates'!$C$9,IF(AND(F180="LOW",G180="VERY LOW"),'Erosion Rates'!$C$10,IF(AND(F180="LOW",G180="LOW"),'Erosion Rates'!$C$11,IF(AND(F180="LOW",G180="MODERATE"),'Erosion Rates'!$C$12,IF(AND(F180="LOW",G180="HIGH"),'Erosion Rates'!$C$13,IF(AND(F180="LOW",G180="VERY HIGH"),'Erosion Rates'!$C$14,IF(AND(F180="LOW",G180="EXTREME"),'Erosion Rates'!$C$15,IF(AND(F180="MODERATE",G180="VERY LOW"),'Erosion Rates'!$C$16,IF(AND(F180="MODERATE",G180="LOW"),'Erosion Rates'!$C$17,IF(AND(F180="MODERATE",G180="MODERATE"),'Erosion Rates'!$C$18,IF(AND(F180="MODERATE",G180="HIGH"),'Erosion Rates'!$C$19,IF(AND(F180="MODERATE",G180="VERY HIGH"),'Erosion Rates'!$C$20,IF(AND(F180="MODERATE",G180="EXTREME"),'Erosion Rates'!$C$21,IF(AND(F180="HIGH",G180="VERY LOW"),'Erosion Rates'!$C$22,IF(AND(F180="HIGH",G180="LOW"),'Erosion Rates'!$C$23,IF(AND(F180="HIGH",G180="MODERATE"),'Erosion Rates'!$C$24,IF(AND(F180="HIGH",G180="HIGH"),'Erosion Rates'!$C$25,IF(AND(F180="HIGH",G180="VERY HIGH"),'Erosion Rates'!$C$26,IF(AND(F180="HIGH",G180="EXTREME"),'Erosion Rates'!$C$27,IF(AND(F180="VERY HIGH",G180="low"),'Erosion Rates'!$C$28,IF(AND(F180="VERY HIGH",G180="LOW"),'Erosion Rates'!$C$29,IF(AND(F180="VERY HIGH",G180="MODERATE"),'Erosion Rates'!$C$30,IF(AND(F180="VERY HIGH",G180="HIGH"),'Erosion Rates'!$C$31,IF(AND(F180="VERY HIGH",G180="VERY HIGH"),'Erosion Rates'!$C$32,IF(AND(F180="VERY HIGH",G180="EXTREME"),'Erosion Rates'!$C$33,IF(AND(F180="EXTREME",G180="VERY LOW"),'Erosion Rates'!$C$34,IF(AND(F180="EXTREME",G180="LOW"),'Erosion Rates'!$C$35,IF(AND(F180="EXTREME",G180="MODERATE"),'Erosion Rates'!$C$36,IF(AND(F180="EXTREME",G180="HIGH"),'Erosion Rates'!$C$37,IF(AND(F180="EXTREME",G180="VERY HIGH"),'Erosion Rates'!$C$38,IF(AND(F180="EXTREME",G180="EXTREME"),'Erosion Rates'!$C$39))))))))))))))))))))))))))))))))))))))</f>
        <v/>
      </c>
      <c r="I180" s="215" t="str">
        <f t="shared" si="38"/>
        <v/>
      </c>
      <c r="J180" s="210" t="str">
        <f>IF(D180=0,"",((I180*Instructions!F51/2000)))</f>
        <v/>
      </c>
      <c r="K180" s="215" t="str">
        <f>IF(D180=0,"",((I180*Instructions!F51/2000/D180)))</f>
        <v/>
      </c>
      <c r="L180" s="210" t="str">
        <f>IF(J180="","",J180*(Instructions!F55/100)*Instructions!F52)</f>
        <v/>
      </c>
      <c r="M180" s="210" t="str">
        <f>IF(J180="","",J180*(Instructions!F55/100)*Instructions!F53)</f>
        <v/>
      </c>
      <c r="N180" s="210" t="str">
        <f>IF(J180="","",J180*(Instructions!F55/100)*Instructions!F54)</f>
        <v/>
      </c>
      <c r="O180" s="216"/>
    </row>
    <row r="181" spans="1:15" ht="16.5" thickBot="1" x14ac:dyDescent="0.3">
      <c r="A181" s="222"/>
      <c r="B181" s="142"/>
      <c r="C181" s="142"/>
      <c r="D181" s="221"/>
      <c r="E181" s="221"/>
      <c r="F181" s="220"/>
      <c r="G181" s="220"/>
      <c r="H181" s="211"/>
      <c r="I181" s="215"/>
      <c r="J181" s="211"/>
      <c r="K181" s="215"/>
      <c r="L181" s="211"/>
      <c r="M181" s="211"/>
      <c r="N181" s="211"/>
      <c r="O181" s="217"/>
    </row>
    <row r="182" spans="1:15" ht="16.5" thickBot="1" x14ac:dyDescent="0.3">
      <c r="A182" s="222">
        <f>'BK # 89 - BEHI'!F6</f>
        <v>0</v>
      </c>
      <c r="B182" s="141"/>
      <c r="C182" s="141"/>
      <c r="D182" s="221">
        <f>'BK # 89 - BEHI'!Y6</f>
        <v>0</v>
      </c>
      <c r="E182" s="221">
        <f>'BK # 89 - BEHI'!A12</f>
        <v>0</v>
      </c>
      <c r="F182" s="219" t="str">
        <f>'BK # 89 - BEHI'!AU5</f>
        <v/>
      </c>
      <c r="G182" s="219" t="str">
        <f>'BK # 89 - NBS'!I52</f>
        <v xml:space="preserve"> </v>
      </c>
      <c r="H182" s="210" t="str">
        <f>IF(D182=0,"",IF(F182=0,"",IF(AND(F182="VERY LOW",G182="VERY LOW"),'Erosion Rates'!$C$4,IF(AND(F182="VERY LOW",G182="LOW"),'Erosion Rates'!$C$5,IF(AND(F182="VERY LOW",G182="MODERATE"),'Erosion Rates'!$C$6,IF(AND(F182="VERY LOW",G182="HIGH"),'Erosion Rates'!$C$7,IF(AND(F182="VERY LOW",G182="VERY HIGH"),'Erosion Rates'!$C$8,IF(AND(F182="VERY LOW",G182="EXTREME"),'Erosion Rates'!$C$9,IF(AND(F182="LOW",G182="VERY LOW"),'Erosion Rates'!$C$10,IF(AND(F182="LOW",G182="LOW"),'Erosion Rates'!$C$11,IF(AND(F182="LOW",G182="MODERATE"),'Erosion Rates'!$C$12,IF(AND(F182="LOW",G182="HIGH"),'Erosion Rates'!$C$13,IF(AND(F182="LOW",G182="VERY HIGH"),'Erosion Rates'!$C$14,IF(AND(F182="LOW",G182="EXTREME"),'Erosion Rates'!$C$15,IF(AND(F182="MODERATE",G182="VERY LOW"),'Erosion Rates'!$C$16,IF(AND(F182="MODERATE",G182="LOW"),'Erosion Rates'!$C$17,IF(AND(F182="MODERATE",G182="MODERATE"),'Erosion Rates'!$C$18,IF(AND(F182="MODERATE",G182="HIGH"),'Erosion Rates'!$C$19,IF(AND(F182="MODERATE",G182="VERY HIGH"),'Erosion Rates'!$C$20,IF(AND(F182="MODERATE",G182="EXTREME"),'Erosion Rates'!$C$21,IF(AND(F182="HIGH",G182="VERY LOW"),'Erosion Rates'!$C$22,IF(AND(F182="HIGH",G182="LOW"),'Erosion Rates'!$C$23,IF(AND(F182="HIGH",G182="MODERATE"),'Erosion Rates'!$C$24,IF(AND(F182="HIGH",G182="HIGH"),'Erosion Rates'!$C$25,IF(AND(F182="HIGH",G182="VERY HIGH"),'Erosion Rates'!$C$26,IF(AND(F182="HIGH",G182="EXTREME"),'Erosion Rates'!$C$27,IF(AND(F182="VERY HIGH",G182="low"),'Erosion Rates'!$C$28,IF(AND(F182="VERY HIGH",G182="LOW"),'Erosion Rates'!$C$29,IF(AND(F182="VERY HIGH",G182="MODERATE"),'Erosion Rates'!$C$30,IF(AND(F182="VERY HIGH",G182="HIGH"),'Erosion Rates'!$C$31,IF(AND(F182="VERY HIGH",G182="VERY HIGH"),'Erosion Rates'!$C$32,IF(AND(F182="VERY HIGH",G182="EXTREME"),'Erosion Rates'!$C$33,IF(AND(F182="EXTREME",G182="VERY LOW"),'Erosion Rates'!$C$34,IF(AND(F182="EXTREME",G182="LOW"),'Erosion Rates'!$C$35,IF(AND(F182="EXTREME",G182="MODERATE"),'Erosion Rates'!$C$36,IF(AND(F182="EXTREME",G182="HIGH"),'Erosion Rates'!$C$37,IF(AND(F182="EXTREME",G182="VERY HIGH"),'Erosion Rates'!$C$38,IF(AND(F182="EXTREME",G182="EXTREME"),'Erosion Rates'!$C$39))))))))))))))))))))))))))))))))))))))</f>
        <v/>
      </c>
      <c r="I182" s="215" t="str">
        <f t="shared" si="38"/>
        <v/>
      </c>
      <c r="J182" s="210" t="str">
        <f>IF(D182=0,"",((I182*Instructions!F51/2000)))</f>
        <v/>
      </c>
      <c r="K182" s="215" t="str">
        <f>IF(D182=0,"",((I182*Instructions!F51/2000/D182)))</f>
        <v/>
      </c>
      <c r="L182" s="210" t="str">
        <f>IF(J182="","",J182*(Instructions!F55/100)*Instructions!F52)</f>
        <v/>
      </c>
      <c r="M182" s="210" t="str">
        <f>IF(J182="","",J182*(Instructions!F55/100)*Instructions!F53)</f>
        <v/>
      </c>
      <c r="N182" s="210" t="str">
        <f>IF(J182="","",J182*(Instructions!F55/100)*Instructions!F54)</f>
        <v/>
      </c>
      <c r="O182" s="216"/>
    </row>
    <row r="183" spans="1:15" ht="16.5" thickBot="1" x14ac:dyDescent="0.3">
      <c r="A183" s="222"/>
      <c r="B183" s="142"/>
      <c r="C183" s="142"/>
      <c r="D183" s="221"/>
      <c r="E183" s="221"/>
      <c r="F183" s="220"/>
      <c r="G183" s="220"/>
      <c r="H183" s="211"/>
      <c r="I183" s="215"/>
      <c r="J183" s="211"/>
      <c r="K183" s="215"/>
      <c r="L183" s="211"/>
      <c r="M183" s="211"/>
      <c r="N183" s="211"/>
      <c r="O183" s="217"/>
    </row>
    <row r="184" spans="1:15" ht="16.5" thickBot="1" x14ac:dyDescent="0.3">
      <c r="A184" s="222">
        <f>'BK # 90 - BEHI'!F6</f>
        <v>0</v>
      </c>
      <c r="B184" s="141"/>
      <c r="C184" s="141"/>
      <c r="D184" s="221">
        <f>'BK # 90 - BEHI'!Y6</f>
        <v>0</v>
      </c>
      <c r="E184" s="221">
        <f>'BK # 90 - BEHI'!A12</f>
        <v>0</v>
      </c>
      <c r="F184" s="219" t="str">
        <f>'BK # 90 - BEHI'!AU5</f>
        <v/>
      </c>
      <c r="G184" s="219" t="str">
        <f>'BK # 90 - NBS'!I52</f>
        <v xml:space="preserve"> </v>
      </c>
      <c r="H184" s="210" t="str">
        <f>IF(D184=0,"",IF(F184=0,"",IF(AND(F184="VERY LOW",G184="VERY LOW"),'Erosion Rates'!$C$4,IF(AND(F184="VERY LOW",G184="LOW"),'Erosion Rates'!$C$5,IF(AND(F184="VERY LOW",G184="MODERATE"),'Erosion Rates'!$C$6,IF(AND(F184="VERY LOW",G184="HIGH"),'Erosion Rates'!$C$7,IF(AND(F184="VERY LOW",G184="VERY HIGH"),'Erosion Rates'!$C$8,IF(AND(F184="VERY LOW",G184="EXTREME"),'Erosion Rates'!$C$9,IF(AND(F184="LOW",G184="VERY LOW"),'Erosion Rates'!$C$10,IF(AND(F184="LOW",G184="LOW"),'Erosion Rates'!$C$11,IF(AND(F184="LOW",G184="MODERATE"),'Erosion Rates'!$C$12,IF(AND(F184="LOW",G184="HIGH"),'Erosion Rates'!$C$13,IF(AND(F184="LOW",G184="VERY HIGH"),'Erosion Rates'!$C$14,IF(AND(F184="LOW",G184="EXTREME"),'Erosion Rates'!$C$15,IF(AND(F184="MODERATE",G184="VERY LOW"),'Erosion Rates'!$C$16,IF(AND(F184="MODERATE",G184="LOW"),'Erosion Rates'!$C$17,IF(AND(F184="MODERATE",G184="MODERATE"),'Erosion Rates'!$C$18,IF(AND(F184="MODERATE",G184="HIGH"),'Erosion Rates'!$C$19,IF(AND(F184="MODERATE",G184="VERY HIGH"),'Erosion Rates'!$C$20,IF(AND(F184="MODERATE",G184="EXTREME"),'Erosion Rates'!$C$21,IF(AND(F184="HIGH",G184="VERY LOW"),'Erosion Rates'!$C$22,IF(AND(F184="HIGH",G184="LOW"),'Erosion Rates'!$C$23,IF(AND(F184="HIGH",G184="MODERATE"),'Erosion Rates'!$C$24,IF(AND(F184="HIGH",G184="HIGH"),'Erosion Rates'!$C$25,IF(AND(F184="HIGH",G184="VERY HIGH"),'Erosion Rates'!$C$26,IF(AND(F184="HIGH",G184="EXTREME"),'Erosion Rates'!$C$27,IF(AND(F184="VERY HIGH",G184="low"),'Erosion Rates'!$C$28,IF(AND(F184="VERY HIGH",G184="LOW"),'Erosion Rates'!$C$29,IF(AND(F184="VERY HIGH",G184="MODERATE"),'Erosion Rates'!$C$30,IF(AND(F184="VERY HIGH",G184="HIGH"),'Erosion Rates'!$C$31,IF(AND(F184="VERY HIGH",G184="VERY HIGH"),'Erosion Rates'!$C$32,IF(AND(F184="VERY HIGH",G184="EXTREME"),'Erosion Rates'!$C$33,IF(AND(F184="EXTREME",G184="VERY LOW"),'Erosion Rates'!$C$34,IF(AND(F184="EXTREME",G184="LOW"),'Erosion Rates'!$C$35,IF(AND(F184="EXTREME",G184="MODERATE"),'Erosion Rates'!$C$36,IF(AND(F184="EXTREME",G184="HIGH"),'Erosion Rates'!$C$37,IF(AND(F184="EXTREME",G184="VERY HIGH"),'Erosion Rates'!$C$38,IF(AND(F184="EXTREME",G184="EXTREME"),'Erosion Rates'!$C$39))))))))))))))))))))))))))))))))))))))</f>
        <v/>
      </c>
      <c r="I184" s="215" t="str">
        <f t="shared" si="38"/>
        <v/>
      </c>
      <c r="J184" s="210" t="str">
        <f>IF(D184=0,"",((I184*Instructions!F51/2000)))</f>
        <v/>
      </c>
      <c r="K184" s="215" t="str">
        <f>IF(D184=0,"",((I184*Instructions!F51/2000/D184)))</f>
        <v/>
      </c>
      <c r="L184" s="210" t="str">
        <f>IF(J184="","",J184*(Instructions!F55/100)*Instructions!F52)</f>
        <v/>
      </c>
      <c r="M184" s="210" t="str">
        <f>IF(J184="","",J184*(Instructions!F55/100)*Instructions!F53)</f>
        <v/>
      </c>
      <c r="N184" s="210" t="str">
        <f>IF(J184="","",J184*(Instructions!F55/100)*Instructions!F54)</f>
        <v/>
      </c>
      <c r="O184" s="216"/>
    </row>
    <row r="185" spans="1:15" ht="16.5" thickBot="1" x14ac:dyDescent="0.3">
      <c r="A185" s="222"/>
      <c r="B185" s="142"/>
      <c r="C185" s="142"/>
      <c r="D185" s="221"/>
      <c r="E185" s="221"/>
      <c r="F185" s="220"/>
      <c r="G185" s="220"/>
      <c r="H185" s="211"/>
      <c r="I185" s="215"/>
      <c r="J185" s="211"/>
      <c r="K185" s="215"/>
      <c r="L185" s="211"/>
      <c r="M185" s="211"/>
      <c r="N185" s="211"/>
      <c r="O185" s="217"/>
    </row>
    <row r="186" spans="1:15" ht="16.5" thickBot="1" x14ac:dyDescent="0.3">
      <c r="A186" s="222">
        <f>'BK # 91 - BEHI'!F6</f>
        <v>0</v>
      </c>
      <c r="B186" s="141"/>
      <c r="C186" s="141"/>
      <c r="D186" s="221">
        <f>'BK # 91 - BEHI'!Y6</f>
        <v>0</v>
      </c>
      <c r="E186" s="221">
        <f>'BK # 91 - BEHI'!A12</f>
        <v>0</v>
      </c>
      <c r="F186" s="219" t="str">
        <f>'BK # 91 - BEHI'!AU5</f>
        <v/>
      </c>
      <c r="G186" s="219" t="str">
        <f>'BK # 91 - NBS'!I52</f>
        <v xml:space="preserve"> </v>
      </c>
      <c r="H186" s="210" t="str">
        <f>IF(D186=0,"",IF(F186=0,"",IF(AND(F186="VERY LOW",G186="VERY LOW"),'Erosion Rates'!$C$4,IF(AND(F186="VERY LOW",G186="LOW"),'Erosion Rates'!$C$5,IF(AND(F186="VERY LOW",G186="MODERATE"),'Erosion Rates'!$C$6,IF(AND(F186="VERY LOW",G186="HIGH"),'Erosion Rates'!$C$7,IF(AND(F186="VERY LOW",G186="VERY HIGH"),'Erosion Rates'!$C$8,IF(AND(F186="VERY LOW",G186="EXTREME"),'Erosion Rates'!$C$9,IF(AND(F186="LOW",G186="VERY LOW"),'Erosion Rates'!$C$10,IF(AND(F186="LOW",G186="LOW"),'Erosion Rates'!$C$11,IF(AND(F186="LOW",G186="MODERATE"),'Erosion Rates'!$C$12,IF(AND(F186="LOW",G186="HIGH"),'Erosion Rates'!$C$13,IF(AND(F186="LOW",G186="VERY HIGH"),'Erosion Rates'!$C$14,IF(AND(F186="LOW",G186="EXTREME"),'Erosion Rates'!$C$15,IF(AND(F186="MODERATE",G186="VERY LOW"),'Erosion Rates'!$C$16,IF(AND(F186="MODERATE",G186="LOW"),'Erosion Rates'!$C$17,IF(AND(F186="MODERATE",G186="MODERATE"),'Erosion Rates'!$C$18,IF(AND(F186="MODERATE",G186="HIGH"),'Erosion Rates'!$C$19,IF(AND(F186="MODERATE",G186="VERY HIGH"),'Erosion Rates'!$C$20,IF(AND(F186="MODERATE",G186="EXTREME"),'Erosion Rates'!$C$21,IF(AND(F186="HIGH",G186="VERY LOW"),'Erosion Rates'!$C$22,IF(AND(F186="HIGH",G186="LOW"),'Erosion Rates'!$C$23,IF(AND(F186="HIGH",G186="MODERATE"),'Erosion Rates'!$C$24,IF(AND(F186="HIGH",G186="HIGH"),'Erosion Rates'!$C$25,IF(AND(F186="HIGH",G186="VERY HIGH"),'Erosion Rates'!$C$26,IF(AND(F186="HIGH",G186="EXTREME"),'Erosion Rates'!$C$27,IF(AND(F186="VERY HIGH",G186="low"),'Erosion Rates'!$C$28,IF(AND(F186="VERY HIGH",G186="LOW"),'Erosion Rates'!$C$29,IF(AND(F186="VERY HIGH",G186="MODERATE"),'Erosion Rates'!$C$30,IF(AND(F186="VERY HIGH",G186="HIGH"),'Erosion Rates'!$C$31,IF(AND(F186="VERY HIGH",G186="VERY HIGH"),'Erosion Rates'!$C$32,IF(AND(F186="VERY HIGH",G186="EXTREME"),'Erosion Rates'!$C$33,IF(AND(F186="EXTREME",G186="VERY LOW"),'Erosion Rates'!$C$34,IF(AND(F186="EXTREME",G186="LOW"),'Erosion Rates'!$C$35,IF(AND(F186="EXTREME",G186="MODERATE"),'Erosion Rates'!$C$36,IF(AND(F186="EXTREME",G186="HIGH"),'Erosion Rates'!$C$37,IF(AND(F186="EXTREME",G186="VERY HIGH"),'Erosion Rates'!$C$38,IF(AND(F186="EXTREME",G186="EXTREME"),'Erosion Rates'!$C$39))))))))))))))))))))))))))))))))))))))</f>
        <v/>
      </c>
      <c r="I186" s="215" t="str">
        <f t="shared" si="38"/>
        <v/>
      </c>
      <c r="J186" s="210" t="str">
        <f>IF(D186=0,"",((I186*Instructions!F51/2000)))</f>
        <v/>
      </c>
      <c r="K186" s="215" t="str">
        <f>IF(D186=0,"",((I186*Instructions!F51/2000/D186)))</f>
        <v/>
      </c>
      <c r="L186" s="210" t="str">
        <f>IF(J186="","",J186*(Instructions!F55/100)*Instructions!F52)</f>
        <v/>
      </c>
      <c r="M186" s="210" t="str">
        <f>IF(J186="","",J186*(Instructions!F55/100)*Instructions!F53)</f>
        <v/>
      </c>
      <c r="N186" s="210" t="str">
        <f>IF(J186="","",J186*(Instructions!F55/100)*Instructions!F54)</f>
        <v/>
      </c>
      <c r="O186" s="216"/>
    </row>
    <row r="187" spans="1:15" ht="16.5" thickBot="1" x14ac:dyDescent="0.3">
      <c r="A187" s="222"/>
      <c r="B187" s="142"/>
      <c r="C187" s="142"/>
      <c r="D187" s="221"/>
      <c r="E187" s="221"/>
      <c r="F187" s="220"/>
      <c r="G187" s="220"/>
      <c r="H187" s="211"/>
      <c r="I187" s="215"/>
      <c r="J187" s="211"/>
      <c r="K187" s="215"/>
      <c r="L187" s="211"/>
      <c r="M187" s="211"/>
      <c r="N187" s="211"/>
      <c r="O187" s="217"/>
    </row>
    <row r="188" spans="1:15" ht="16.5" thickBot="1" x14ac:dyDescent="0.3">
      <c r="A188" s="222">
        <f>'BK # 92 - BEHI'!F6</f>
        <v>0</v>
      </c>
      <c r="B188" s="141"/>
      <c r="C188" s="141"/>
      <c r="D188" s="221">
        <f>'BK # 92 - BEHI'!Y6</f>
        <v>0</v>
      </c>
      <c r="E188" s="221">
        <f>'BK # 92 - BEHI'!A12</f>
        <v>0</v>
      </c>
      <c r="F188" s="219" t="str">
        <f>'BK # 92 - BEHI'!AU5</f>
        <v/>
      </c>
      <c r="G188" s="219" t="str">
        <f>'BK # 92 - NBS'!I52</f>
        <v xml:space="preserve"> </v>
      </c>
      <c r="H188" s="210" t="str">
        <f>IF(D188=0,"",IF(F188=0,"",IF(AND(F188="VERY LOW",G188="VERY LOW"),'Erosion Rates'!$C$4,IF(AND(F188="VERY LOW",G188="LOW"),'Erosion Rates'!$C$5,IF(AND(F188="VERY LOW",G188="MODERATE"),'Erosion Rates'!$C$6,IF(AND(F188="VERY LOW",G188="HIGH"),'Erosion Rates'!$C$7,IF(AND(F188="VERY LOW",G188="VERY HIGH"),'Erosion Rates'!$C$8,IF(AND(F188="VERY LOW",G188="EXTREME"),'Erosion Rates'!$C$9,IF(AND(F188="LOW",G188="VERY LOW"),'Erosion Rates'!$C$10,IF(AND(F188="LOW",G188="LOW"),'Erosion Rates'!$C$11,IF(AND(F188="LOW",G188="MODERATE"),'Erosion Rates'!$C$12,IF(AND(F188="LOW",G188="HIGH"),'Erosion Rates'!$C$13,IF(AND(F188="LOW",G188="VERY HIGH"),'Erosion Rates'!$C$14,IF(AND(F188="LOW",G188="EXTREME"),'Erosion Rates'!$C$15,IF(AND(F188="MODERATE",G188="VERY LOW"),'Erosion Rates'!$C$16,IF(AND(F188="MODERATE",G188="LOW"),'Erosion Rates'!$C$17,IF(AND(F188="MODERATE",G188="MODERATE"),'Erosion Rates'!$C$18,IF(AND(F188="MODERATE",G188="HIGH"),'Erosion Rates'!$C$19,IF(AND(F188="MODERATE",G188="VERY HIGH"),'Erosion Rates'!$C$20,IF(AND(F188="MODERATE",G188="EXTREME"),'Erosion Rates'!$C$21,IF(AND(F188="HIGH",G188="VERY LOW"),'Erosion Rates'!$C$22,IF(AND(F188="HIGH",G188="LOW"),'Erosion Rates'!$C$23,IF(AND(F188="HIGH",G188="MODERATE"),'Erosion Rates'!$C$24,IF(AND(F188="HIGH",G188="HIGH"),'Erosion Rates'!$C$25,IF(AND(F188="HIGH",G188="VERY HIGH"),'Erosion Rates'!$C$26,IF(AND(F188="HIGH",G188="EXTREME"),'Erosion Rates'!$C$27,IF(AND(F188="VERY HIGH",G188="low"),'Erosion Rates'!$C$28,IF(AND(F188="VERY HIGH",G188="LOW"),'Erosion Rates'!$C$29,IF(AND(F188="VERY HIGH",G188="MODERATE"),'Erosion Rates'!$C$30,IF(AND(F188="VERY HIGH",G188="HIGH"),'Erosion Rates'!$C$31,IF(AND(F188="VERY HIGH",G188="VERY HIGH"),'Erosion Rates'!$C$32,IF(AND(F188="VERY HIGH",G188="EXTREME"),'Erosion Rates'!$C$33,IF(AND(F188="EXTREME",G188="VERY LOW"),'Erosion Rates'!$C$34,IF(AND(F188="EXTREME",G188="LOW"),'Erosion Rates'!$C$35,IF(AND(F188="EXTREME",G188="MODERATE"),'Erosion Rates'!$C$36,IF(AND(F188="EXTREME",G188="HIGH"),'Erosion Rates'!$C$37,IF(AND(F188="EXTREME",G188="VERY HIGH"),'Erosion Rates'!$C$38,IF(AND(F188="EXTREME",G188="EXTREME"),'Erosion Rates'!$C$39))))))))))))))))))))))))))))))))))))))</f>
        <v/>
      </c>
      <c r="I188" s="215" t="str">
        <f t="shared" si="38"/>
        <v/>
      </c>
      <c r="J188" s="210" t="str">
        <f>IF(D188=0,"",((I188*Instructions!F51/2000)))</f>
        <v/>
      </c>
      <c r="K188" s="215" t="str">
        <f>IF(D188=0,"",((I188*Instructions!F51/2000/D188)))</f>
        <v/>
      </c>
      <c r="L188" s="210" t="str">
        <f>IF(J188="","",J188*(Instructions!F55/100)*Instructions!F52)</f>
        <v/>
      </c>
      <c r="M188" s="210" t="str">
        <f>IF(J188="","",J188*(Instructions!F55/100)*Instructions!F53)</f>
        <v/>
      </c>
      <c r="N188" s="210" t="str">
        <f>IF(J188="","",J188*(Instructions!F55/100)*Instructions!F54)</f>
        <v/>
      </c>
      <c r="O188" s="216"/>
    </row>
    <row r="189" spans="1:15" ht="16.5" thickBot="1" x14ac:dyDescent="0.3">
      <c r="A189" s="222"/>
      <c r="B189" s="142"/>
      <c r="C189" s="142"/>
      <c r="D189" s="221"/>
      <c r="E189" s="221"/>
      <c r="F189" s="220"/>
      <c r="G189" s="220"/>
      <c r="H189" s="211"/>
      <c r="I189" s="215"/>
      <c r="J189" s="211"/>
      <c r="K189" s="215"/>
      <c r="L189" s="211"/>
      <c r="M189" s="211"/>
      <c r="N189" s="211"/>
      <c r="O189" s="217"/>
    </row>
    <row r="190" spans="1:15" ht="16.5" thickBot="1" x14ac:dyDescent="0.3">
      <c r="A190" s="222">
        <f>'BK # 93 - BEHI'!F6</f>
        <v>0</v>
      </c>
      <c r="B190" s="141"/>
      <c r="C190" s="141"/>
      <c r="D190" s="221">
        <f>'BK # 93 - BEHI'!Y6</f>
        <v>0</v>
      </c>
      <c r="E190" s="221">
        <f>'BK # 93 - BEHI'!A12</f>
        <v>0</v>
      </c>
      <c r="F190" s="219" t="str">
        <f>'BK # 93 - BEHI'!AU5</f>
        <v/>
      </c>
      <c r="G190" s="219" t="str">
        <f>'BK # 93 - NBS'!I52</f>
        <v xml:space="preserve"> </v>
      </c>
      <c r="H190" s="210" t="str">
        <f>IF(D190=0,"",IF(F190=0,"",IF(AND(F190="VERY LOW",G190="VERY LOW"),'Erosion Rates'!$C$4,IF(AND(F190="VERY LOW",G190="LOW"),'Erosion Rates'!$C$5,IF(AND(F190="VERY LOW",G190="MODERATE"),'Erosion Rates'!$C$6,IF(AND(F190="VERY LOW",G190="HIGH"),'Erosion Rates'!$C$7,IF(AND(F190="VERY LOW",G190="VERY HIGH"),'Erosion Rates'!$C$8,IF(AND(F190="VERY LOW",G190="EXTREME"),'Erosion Rates'!$C$9,IF(AND(F190="LOW",G190="VERY LOW"),'Erosion Rates'!$C$10,IF(AND(F190="LOW",G190="LOW"),'Erosion Rates'!$C$11,IF(AND(F190="LOW",G190="MODERATE"),'Erosion Rates'!$C$12,IF(AND(F190="LOW",G190="HIGH"),'Erosion Rates'!$C$13,IF(AND(F190="LOW",G190="VERY HIGH"),'Erosion Rates'!$C$14,IF(AND(F190="LOW",G190="EXTREME"),'Erosion Rates'!$C$15,IF(AND(F190="MODERATE",G190="VERY LOW"),'Erosion Rates'!$C$16,IF(AND(F190="MODERATE",G190="LOW"),'Erosion Rates'!$C$17,IF(AND(F190="MODERATE",G190="MODERATE"),'Erosion Rates'!$C$18,IF(AND(F190="MODERATE",G190="HIGH"),'Erosion Rates'!$C$19,IF(AND(F190="MODERATE",G190="VERY HIGH"),'Erosion Rates'!$C$20,IF(AND(F190="MODERATE",G190="EXTREME"),'Erosion Rates'!$C$21,IF(AND(F190="HIGH",G190="VERY LOW"),'Erosion Rates'!$C$22,IF(AND(F190="HIGH",G190="LOW"),'Erosion Rates'!$C$23,IF(AND(F190="HIGH",G190="MODERATE"),'Erosion Rates'!$C$24,IF(AND(F190="HIGH",G190="HIGH"),'Erosion Rates'!$C$25,IF(AND(F190="HIGH",G190="VERY HIGH"),'Erosion Rates'!$C$26,IF(AND(F190="HIGH",G190="EXTREME"),'Erosion Rates'!$C$27,IF(AND(F190="VERY HIGH",G190="low"),'Erosion Rates'!$C$28,IF(AND(F190="VERY HIGH",G190="LOW"),'Erosion Rates'!$C$29,IF(AND(F190="VERY HIGH",G190="MODERATE"),'Erosion Rates'!$C$30,IF(AND(F190="VERY HIGH",G190="HIGH"),'Erosion Rates'!$C$31,IF(AND(F190="VERY HIGH",G190="VERY HIGH"),'Erosion Rates'!$C$32,IF(AND(F190="VERY HIGH",G190="EXTREME"),'Erosion Rates'!$C$33,IF(AND(F190="EXTREME",G190="VERY LOW"),'Erosion Rates'!$C$34,IF(AND(F190="EXTREME",G190="LOW"),'Erosion Rates'!$C$35,IF(AND(F190="EXTREME",G190="MODERATE"),'Erosion Rates'!$C$36,IF(AND(F190="EXTREME",G190="HIGH"),'Erosion Rates'!$C$37,IF(AND(F190="EXTREME",G190="VERY HIGH"),'Erosion Rates'!$C$38,IF(AND(F190="EXTREME",G190="EXTREME"),'Erosion Rates'!$C$39))))))))))))))))))))))))))))))))))))))</f>
        <v/>
      </c>
      <c r="I190" s="215" t="str">
        <f t="shared" si="38"/>
        <v/>
      </c>
      <c r="J190" s="210" t="str">
        <f>IF(D190=0,"",((I190*Instructions!F51/2000)))</f>
        <v/>
      </c>
      <c r="K190" s="215" t="str">
        <f>IF(D190=0,"",((I190*Instructions!F51/2000/D190)))</f>
        <v/>
      </c>
      <c r="L190" s="210" t="str">
        <f>IF(J190="","",J190*(Instructions!F55/100)*Instructions!F52)</f>
        <v/>
      </c>
      <c r="M190" s="210" t="str">
        <f>IF(J190="","",J190*(Instructions!F55/100)*Instructions!F53)</f>
        <v/>
      </c>
      <c r="N190" s="210" t="str">
        <f>IF(J190="","",J190*(Instructions!F55/100)*Instructions!F54)</f>
        <v/>
      </c>
      <c r="O190" s="216"/>
    </row>
    <row r="191" spans="1:15" ht="16.5" thickBot="1" x14ac:dyDescent="0.3">
      <c r="A191" s="222"/>
      <c r="B191" s="142"/>
      <c r="C191" s="142"/>
      <c r="D191" s="221"/>
      <c r="E191" s="221"/>
      <c r="F191" s="220"/>
      <c r="G191" s="220"/>
      <c r="H191" s="211"/>
      <c r="I191" s="215"/>
      <c r="J191" s="211"/>
      <c r="K191" s="215"/>
      <c r="L191" s="211"/>
      <c r="M191" s="211"/>
      <c r="N191" s="211"/>
      <c r="O191" s="217"/>
    </row>
    <row r="192" spans="1:15" ht="16.5" thickBot="1" x14ac:dyDescent="0.3">
      <c r="A192" s="222">
        <f>'BK # 94 - BEHI'!F6</f>
        <v>0</v>
      </c>
      <c r="B192" s="141"/>
      <c r="C192" s="141"/>
      <c r="D192" s="221">
        <f>'BK # 94 - BEHI'!Y6</f>
        <v>0</v>
      </c>
      <c r="E192" s="221">
        <f>'BK # 94 - BEHI'!A12</f>
        <v>0</v>
      </c>
      <c r="F192" s="219" t="str">
        <f>'BK # 94 - BEHI'!AU5</f>
        <v/>
      </c>
      <c r="G192" s="219" t="str">
        <f>'BK # 94 - NBS'!I52</f>
        <v xml:space="preserve"> </v>
      </c>
      <c r="H192" s="210" t="str">
        <f>IF(D192=0,"",IF(F192=0,"",IF(AND(F192="VERY LOW",G192="VERY LOW"),'Erosion Rates'!$C$4,IF(AND(F192="VERY LOW",G192="LOW"),'Erosion Rates'!$C$5,IF(AND(F192="VERY LOW",G192="MODERATE"),'Erosion Rates'!$C$6,IF(AND(F192="VERY LOW",G192="HIGH"),'Erosion Rates'!$C$7,IF(AND(F192="VERY LOW",G192="VERY HIGH"),'Erosion Rates'!$C$8,IF(AND(F192="VERY LOW",G192="EXTREME"),'Erosion Rates'!$C$9,IF(AND(F192="LOW",G192="VERY LOW"),'Erosion Rates'!$C$10,IF(AND(F192="LOW",G192="LOW"),'Erosion Rates'!$C$11,IF(AND(F192="LOW",G192="MODERATE"),'Erosion Rates'!$C$12,IF(AND(F192="LOW",G192="HIGH"),'Erosion Rates'!$C$13,IF(AND(F192="LOW",G192="VERY HIGH"),'Erosion Rates'!$C$14,IF(AND(F192="LOW",G192="EXTREME"),'Erosion Rates'!$C$15,IF(AND(F192="MODERATE",G192="VERY LOW"),'Erosion Rates'!$C$16,IF(AND(F192="MODERATE",G192="LOW"),'Erosion Rates'!$C$17,IF(AND(F192="MODERATE",G192="MODERATE"),'Erosion Rates'!$C$18,IF(AND(F192="MODERATE",G192="HIGH"),'Erosion Rates'!$C$19,IF(AND(F192="MODERATE",G192="VERY HIGH"),'Erosion Rates'!$C$20,IF(AND(F192="MODERATE",G192="EXTREME"),'Erosion Rates'!$C$21,IF(AND(F192="HIGH",G192="VERY LOW"),'Erosion Rates'!$C$22,IF(AND(F192="HIGH",G192="LOW"),'Erosion Rates'!$C$23,IF(AND(F192="HIGH",G192="MODERATE"),'Erosion Rates'!$C$24,IF(AND(F192="HIGH",G192="HIGH"),'Erosion Rates'!$C$25,IF(AND(F192="HIGH",G192="VERY HIGH"),'Erosion Rates'!$C$26,IF(AND(F192="HIGH",G192="EXTREME"),'Erosion Rates'!$C$27,IF(AND(F192="VERY HIGH",G192="low"),'Erosion Rates'!$C$28,IF(AND(F192="VERY HIGH",G192="LOW"),'Erosion Rates'!$C$29,IF(AND(F192="VERY HIGH",G192="MODERATE"),'Erosion Rates'!$C$30,IF(AND(F192="VERY HIGH",G192="HIGH"),'Erosion Rates'!$C$31,IF(AND(F192="VERY HIGH",G192="VERY HIGH"),'Erosion Rates'!$C$32,IF(AND(F192="VERY HIGH",G192="EXTREME"),'Erosion Rates'!$C$33,IF(AND(F192="EXTREME",G192="VERY LOW"),'Erosion Rates'!$C$34,IF(AND(F192="EXTREME",G192="LOW"),'Erosion Rates'!$C$35,IF(AND(F192="EXTREME",G192="MODERATE"),'Erosion Rates'!$C$36,IF(AND(F192="EXTREME",G192="HIGH"),'Erosion Rates'!$C$37,IF(AND(F192="EXTREME",G192="VERY HIGH"),'Erosion Rates'!$C$38,IF(AND(F192="EXTREME",G192="EXTREME"),'Erosion Rates'!$C$39))))))))))))))))))))))))))))))))))))))</f>
        <v/>
      </c>
      <c r="I192" s="215" t="str">
        <f t="shared" si="38"/>
        <v/>
      </c>
      <c r="J192" s="210" t="str">
        <f>IF(D192=0,"",((I192*Instructions!F51/2000)))</f>
        <v/>
      </c>
      <c r="K192" s="215" t="str">
        <f>IF(D192=0,"",((I192*Instructions!F51/2000/D192)))</f>
        <v/>
      </c>
      <c r="L192" s="210" t="str">
        <f>IF(J192="","",J192*(Instructions!F55/100)*Instructions!F52)</f>
        <v/>
      </c>
      <c r="M192" s="210" t="str">
        <f>IF(J192="","",J192*(Instructions!F55/100)*Instructions!F53)</f>
        <v/>
      </c>
      <c r="N192" s="210" t="str">
        <f>IF(J192="","",J192*(Instructions!F55/100)*Instructions!F54)</f>
        <v/>
      </c>
      <c r="O192" s="216"/>
    </row>
    <row r="193" spans="1:15" ht="16.5" thickBot="1" x14ac:dyDescent="0.3">
      <c r="A193" s="222"/>
      <c r="B193" s="142"/>
      <c r="C193" s="142"/>
      <c r="D193" s="221"/>
      <c r="E193" s="221"/>
      <c r="F193" s="220"/>
      <c r="G193" s="220"/>
      <c r="H193" s="211"/>
      <c r="I193" s="215"/>
      <c r="J193" s="211"/>
      <c r="K193" s="215"/>
      <c r="L193" s="211"/>
      <c r="M193" s="211"/>
      <c r="N193" s="211"/>
      <c r="O193" s="217"/>
    </row>
    <row r="194" spans="1:15" ht="16.5" thickBot="1" x14ac:dyDescent="0.3">
      <c r="A194" s="222">
        <f>'BK # 95 - BEHI'!F6</f>
        <v>0</v>
      </c>
      <c r="B194" s="141"/>
      <c r="C194" s="141"/>
      <c r="D194" s="221">
        <f>'BK # 95 - BEHI'!Y6</f>
        <v>0</v>
      </c>
      <c r="E194" s="221">
        <f>'BK # 95 - BEHI'!A12</f>
        <v>0</v>
      </c>
      <c r="F194" s="219" t="str">
        <f>'BK # 95 - BEHI'!AU5</f>
        <v/>
      </c>
      <c r="G194" s="219" t="str">
        <f>'BK # 95 - NBS'!I52</f>
        <v xml:space="preserve"> </v>
      </c>
      <c r="H194" s="210" t="str">
        <f>IF(D194=0,"",IF(F194=0,"",IF(AND(F194="VERY LOW",G194="VERY LOW"),'Erosion Rates'!$C$4,IF(AND(F194="VERY LOW",G194="LOW"),'Erosion Rates'!$C$5,IF(AND(F194="VERY LOW",G194="MODERATE"),'Erosion Rates'!$C$6,IF(AND(F194="VERY LOW",G194="HIGH"),'Erosion Rates'!$C$7,IF(AND(F194="VERY LOW",G194="VERY HIGH"),'Erosion Rates'!$C$8,IF(AND(F194="VERY LOW",G194="EXTREME"),'Erosion Rates'!$C$9,IF(AND(F194="LOW",G194="VERY LOW"),'Erosion Rates'!$C$10,IF(AND(F194="LOW",G194="LOW"),'Erosion Rates'!$C$11,IF(AND(F194="LOW",G194="MODERATE"),'Erosion Rates'!$C$12,IF(AND(F194="LOW",G194="HIGH"),'Erosion Rates'!$C$13,IF(AND(F194="LOW",G194="VERY HIGH"),'Erosion Rates'!$C$14,IF(AND(F194="LOW",G194="EXTREME"),'Erosion Rates'!$C$15,IF(AND(F194="MODERATE",G194="VERY LOW"),'Erosion Rates'!$C$16,IF(AND(F194="MODERATE",G194="LOW"),'Erosion Rates'!$C$17,IF(AND(F194="MODERATE",G194="MODERATE"),'Erosion Rates'!$C$18,IF(AND(F194="MODERATE",G194="HIGH"),'Erosion Rates'!$C$19,IF(AND(F194="MODERATE",G194="VERY HIGH"),'Erosion Rates'!$C$20,IF(AND(F194="MODERATE",G194="EXTREME"),'Erosion Rates'!$C$21,IF(AND(F194="HIGH",G194="VERY LOW"),'Erosion Rates'!$C$22,IF(AND(F194="HIGH",G194="LOW"),'Erosion Rates'!$C$23,IF(AND(F194="HIGH",G194="MODERATE"),'Erosion Rates'!$C$24,IF(AND(F194="HIGH",G194="HIGH"),'Erosion Rates'!$C$25,IF(AND(F194="HIGH",G194="VERY HIGH"),'Erosion Rates'!$C$26,IF(AND(F194="HIGH",G194="EXTREME"),'Erosion Rates'!$C$27,IF(AND(F194="VERY HIGH",G194="low"),'Erosion Rates'!$C$28,IF(AND(F194="VERY HIGH",G194="LOW"),'Erosion Rates'!$C$29,IF(AND(F194="VERY HIGH",G194="MODERATE"),'Erosion Rates'!$C$30,IF(AND(F194="VERY HIGH",G194="HIGH"),'Erosion Rates'!$C$31,IF(AND(F194="VERY HIGH",G194="VERY HIGH"),'Erosion Rates'!$C$32,IF(AND(F194="VERY HIGH",G194="EXTREME"),'Erosion Rates'!$C$33,IF(AND(F194="EXTREME",G194="VERY LOW"),'Erosion Rates'!$C$34,IF(AND(F194="EXTREME",G194="LOW"),'Erosion Rates'!$C$35,IF(AND(F194="EXTREME",G194="MODERATE"),'Erosion Rates'!$C$36,IF(AND(F194="EXTREME",G194="HIGH"),'Erosion Rates'!$C$37,IF(AND(F194="EXTREME",G194="VERY HIGH"),'Erosion Rates'!$C$38,IF(AND(F194="EXTREME",G194="EXTREME"),'Erosion Rates'!$C$39))))))))))))))))))))))))))))))))))))))</f>
        <v/>
      </c>
      <c r="I194" s="215" t="str">
        <f t="shared" si="38"/>
        <v/>
      </c>
      <c r="J194" s="210" t="str">
        <f>IF(D194=0,"",((I194*Instructions!F51/2000)))</f>
        <v/>
      </c>
      <c r="K194" s="215" t="str">
        <f>IF(D194=0,"",((I194*Instructions!F51/2000/D194)))</f>
        <v/>
      </c>
      <c r="L194" s="210" t="str">
        <f>IF(J194="","",J194*(Instructions!F55/100)*Instructions!F52)</f>
        <v/>
      </c>
      <c r="M194" s="210" t="str">
        <f>IF(J194="","",J194*(Instructions!F55/100)*Instructions!F53)</f>
        <v/>
      </c>
      <c r="N194" s="210" t="str">
        <f>IF(J194="","",J194*(Instructions!F55/100)*Instructions!F54)</f>
        <v/>
      </c>
      <c r="O194" s="216"/>
    </row>
    <row r="195" spans="1:15" ht="16.5" thickBot="1" x14ac:dyDescent="0.3">
      <c r="A195" s="222"/>
      <c r="B195" s="142"/>
      <c r="C195" s="142"/>
      <c r="D195" s="221"/>
      <c r="E195" s="221"/>
      <c r="F195" s="220"/>
      <c r="G195" s="220"/>
      <c r="H195" s="211"/>
      <c r="I195" s="215"/>
      <c r="J195" s="211"/>
      <c r="K195" s="215"/>
      <c r="L195" s="211"/>
      <c r="M195" s="211"/>
      <c r="N195" s="211"/>
      <c r="O195" s="217"/>
    </row>
    <row r="196" spans="1:15" ht="16.5" thickBot="1" x14ac:dyDescent="0.3">
      <c r="A196" s="222">
        <f>'BK # 96 - BEHI'!F6</f>
        <v>0</v>
      </c>
      <c r="B196" s="141"/>
      <c r="C196" s="141"/>
      <c r="D196" s="221">
        <f>'BK # 96 - BEHI'!Y6</f>
        <v>0</v>
      </c>
      <c r="E196" s="221">
        <f>'BK # 96 - BEHI'!A12</f>
        <v>0</v>
      </c>
      <c r="F196" s="219" t="str">
        <f>'BK # 96 - BEHI'!AU5</f>
        <v/>
      </c>
      <c r="G196" s="219" t="str">
        <f>'BK # 96 - NBS'!I52</f>
        <v xml:space="preserve"> </v>
      </c>
      <c r="H196" s="210" t="str">
        <f>IF(D196=0,"",IF(F196=0,"",IF(AND(F196="VERY LOW",G196="VERY LOW"),'Erosion Rates'!$C$4,IF(AND(F196="VERY LOW",G196="LOW"),'Erosion Rates'!$C$5,IF(AND(F196="VERY LOW",G196="MODERATE"),'Erosion Rates'!$C$6,IF(AND(F196="VERY LOW",G196="HIGH"),'Erosion Rates'!$C$7,IF(AND(F196="VERY LOW",G196="VERY HIGH"),'Erosion Rates'!$C$8,IF(AND(F196="VERY LOW",G196="EXTREME"),'Erosion Rates'!$C$9,IF(AND(F196="LOW",G196="VERY LOW"),'Erosion Rates'!$C$10,IF(AND(F196="LOW",G196="LOW"),'Erosion Rates'!$C$11,IF(AND(F196="LOW",G196="MODERATE"),'Erosion Rates'!$C$12,IF(AND(F196="LOW",G196="HIGH"),'Erosion Rates'!$C$13,IF(AND(F196="LOW",G196="VERY HIGH"),'Erosion Rates'!$C$14,IF(AND(F196="LOW",G196="EXTREME"),'Erosion Rates'!$C$15,IF(AND(F196="MODERATE",G196="VERY LOW"),'Erosion Rates'!$C$16,IF(AND(F196="MODERATE",G196="LOW"),'Erosion Rates'!$C$17,IF(AND(F196="MODERATE",G196="MODERATE"),'Erosion Rates'!$C$18,IF(AND(F196="MODERATE",G196="HIGH"),'Erosion Rates'!$C$19,IF(AND(F196="MODERATE",G196="VERY HIGH"),'Erosion Rates'!$C$20,IF(AND(F196="MODERATE",G196="EXTREME"),'Erosion Rates'!$C$21,IF(AND(F196="HIGH",G196="VERY LOW"),'Erosion Rates'!$C$22,IF(AND(F196="HIGH",G196="LOW"),'Erosion Rates'!$C$23,IF(AND(F196="HIGH",G196="MODERATE"),'Erosion Rates'!$C$24,IF(AND(F196="HIGH",G196="HIGH"),'Erosion Rates'!$C$25,IF(AND(F196="HIGH",G196="VERY HIGH"),'Erosion Rates'!$C$26,IF(AND(F196="HIGH",G196="EXTREME"),'Erosion Rates'!$C$27,IF(AND(F196="VERY HIGH",G196="low"),'Erosion Rates'!$C$28,IF(AND(F196="VERY HIGH",G196="LOW"),'Erosion Rates'!$C$29,IF(AND(F196="VERY HIGH",G196="MODERATE"),'Erosion Rates'!$C$30,IF(AND(F196="VERY HIGH",G196="HIGH"),'Erosion Rates'!$C$31,IF(AND(F196="VERY HIGH",G196="VERY HIGH"),'Erosion Rates'!$C$32,IF(AND(F196="VERY HIGH",G196="EXTREME"),'Erosion Rates'!$C$33,IF(AND(F196="EXTREME",G196="VERY LOW"),'Erosion Rates'!$C$34,IF(AND(F196="EXTREME",G196="LOW"),'Erosion Rates'!$C$35,IF(AND(F196="EXTREME",G196="MODERATE"),'Erosion Rates'!$C$36,IF(AND(F196="EXTREME",G196="HIGH"),'Erosion Rates'!$C$37,IF(AND(F196="EXTREME",G196="VERY HIGH"),'Erosion Rates'!$C$38,IF(AND(F196="EXTREME",G196="EXTREME"),'Erosion Rates'!$C$39))))))))))))))))))))))))))))))))))))))</f>
        <v/>
      </c>
      <c r="I196" s="215" t="str">
        <f t="shared" si="38"/>
        <v/>
      </c>
      <c r="J196" s="210" t="str">
        <f>IF(D196=0,"",((I196*Instructions!F51/2000)))</f>
        <v/>
      </c>
      <c r="K196" s="215" t="str">
        <f>IF(D196=0,"",((I196*Instructions!F51/2000/D196)))</f>
        <v/>
      </c>
      <c r="L196" s="210" t="str">
        <f>IF(J196="","",J196*(Instructions!F55/100)*Instructions!F52)</f>
        <v/>
      </c>
      <c r="M196" s="210" t="str">
        <f>IF(J196="","",J196*(Instructions!F55/100)*Instructions!F53)</f>
        <v/>
      </c>
      <c r="N196" s="210" t="str">
        <f>IF(J196="","",J196*(Instructions!F55/100)*Instructions!F54)</f>
        <v/>
      </c>
      <c r="O196" s="216"/>
    </row>
    <row r="197" spans="1:15" ht="16.5" thickBot="1" x14ac:dyDescent="0.3">
      <c r="A197" s="222"/>
      <c r="B197" s="142"/>
      <c r="C197" s="142"/>
      <c r="D197" s="221"/>
      <c r="E197" s="221"/>
      <c r="F197" s="220"/>
      <c r="G197" s="220"/>
      <c r="H197" s="211"/>
      <c r="I197" s="215"/>
      <c r="J197" s="211"/>
      <c r="K197" s="215"/>
      <c r="L197" s="211"/>
      <c r="M197" s="211"/>
      <c r="N197" s="211"/>
      <c r="O197" s="217"/>
    </row>
    <row r="198" spans="1:15" ht="16.5" thickBot="1" x14ac:dyDescent="0.3">
      <c r="A198" s="222">
        <f>'BK # 97 - BEHI'!F6</f>
        <v>0</v>
      </c>
      <c r="B198" s="141"/>
      <c r="C198" s="141"/>
      <c r="D198" s="221">
        <f>'BK # 97 - BEHI'!Y6</f>
        <v>0</v>
      </c>
      <c r="E198" s="221">
        <f>'BK # 97 - BEHI'!A12</f>
        <v>0</v>
      </c>
      <c r="F198" s="219" t="str">
        <f>'BK # 97 - BEHI'!AU5</f>
        <v/>
      </c>
      <c r="G198" s="219" t="str">
        <f>'BK # 97 - NBS'!I52</f>
        <v xml:space="preserve"> </v>
      </c>
      <c r="H198" s="210" t="str">
        <f>IF(D198=0,"",IF(F198=0,"",IF(AND(F198="VERY LOW",G198="VERY LOW"),'Erosion Rates'!$C$4,IF(AND(F198="VERY LOW",G198="LOW"),'Erosion Rates'!$C$5,IF(AND(F198="VERY LOW",G198="MODERATE"),'Erosion Rates'!$C$6,IF(AND(F198="VERY LOW",G198="HIGH"),'Erosion Rates'!$C$7,IF(AND(F198="VERY LOW",G198="VERY HIGH"),'Erosion Rates'!$C$8,IF(AND(F198="VERY LOW",G198="EXTREME"),'Erosion Rates'!$C$9,IF(AND(F198="LOW",G198="VERY LOW"),'Erosion Rates'!$C$10,IF(AND(F198="LOW",G198="LOW"),'Erosion Rates'!$C$11,IF(AND(F198="LOW",G198="MODERATE"),'Erosion Rates'!$C$12,IF(AND(F198="LOW",G198="HIGH"),'Erosion Rates'!$C$13,IF(AND(F198="LOW",G198="VERY HIGH"),'Erosion Rates'!$C$14,IF(AND(F198="LOW",G198="EXTREME"),'Erosion Rates'!$C$15,IF(AND(F198="MODERATE",G198="VERY LOW"),'Erosion Rates'!$C$16,IF(AND(F198="MODERATE",G198="LOW"),'Erosion Rates'!$C$17,IF(AND(F198="MODERATE",G198="MODERATE"),'Erosion Rates'!$C$18,IF(AND(F198="MODERATE",G198="HIGH"),'Erosion Rates'!$C$19,IF(AND(F198="MODERATE",G198="VERY HIGH"),'Erosion Rates'!$C$20,IF(AND(F198="MODERATE",G198="EXTREME"),'Erosion Rates'!$C$21,IF(AND(F198="HIGH",G198="VERY LOW"),'Erosion Rates'!$C$22,IF(AND(F198="HIGH",G198="LOW"),'Erosion Rates'!$C$23,IF(AND(F198="HIGH",G198="MODERATE"),'Erosion Rates'!$C$24,IF(AND(F198="HIGH",G198="HIGH"),'Erosion Rates'!$C$25,IF(AND(F198="HIGH",G198="VERY HIGH"),'Erosion Rates'!$C$26,IF(AND(F198="HIGH",G198="EXTREME"),'Erosion Rates'!$C$27,IF(AND(F198="VERY HIGH",G198="low"),'Erosion Rates'!$C$28,IF(AND(F198="VERY HIGH",G198="LOW"),'Erosion Rates'!$C$29,IF(AND(F198="VERY HIGH",G198="MODERATE"),'Erosion Rates'!$C$30,IF(AND(F198="VERY HIGH",G198="HIGH"),'Erosion Rates'!$C$31,IF(AND(F198="VERY HIGH",G198="VERY HIGH"),'Erosion Rates'!$C$32,IF(AND(F198="VERY HIGH",G198="EXTREME"),'Erosion Rates'!$C$33,IF(AND(F198="EXTREME",G198="VERY LOW"),'Erosion Rates'!$C$34,IF(AND(F198="EXTREME",G198="LOW"),'Erosion Rates'!$C$35,IF(AND(F198="EXTREME",G198="MODERATE"),'Erosion Rates'!$C$36,IF(AND(F198="EXTREME",G198="HIGH"),'Erosion Rates'!$C$37,IF(AND(F198="EXTREME",G198="VERY HIGH"),'Erosion Rates'!$C$38,IF(AND(F198="EXTREME",G198="EXTREME"),'Erosion Rates'!$C$39))))))))))))))))))))))))))))))))))))))</f>
        <v/>
      </c>
      <c r="I198" s="215" t="str">
        <f t="shared" si="38"/>
        <v/>
      </c>
      <c r="J198" s="210" t="str">
        <f>IF(D198=0,"",((I198*Instructions!F51/2000)))</f>
        <v/>
      </c>
      <c r="K198" s="215" t="str">
        <f>IF(D198=0,"",((I198*Instructions!F51/2000/D198)))</f>
        <v/>
      </c>
      <c r="L198" s="210" t="str">
        <f>IF(J198="","",J198*(Instructions!F55/100)*Instructions!F52)</f>
        <v/>
      </c>
      <c r="M198" s="210" t="str">
        <f>IF(J198="","",J198*(Instructions!F55/100)*Instructions!F53)</f>
        <v/>
      </c>
      <c r="N198" s="210" t="str">
        <f>IF(J198="","",J198*(Instructions!F55/100)*Instructions!F54)</f>
        <v/>
      </c>
      <c r="O198" s="216"/>
    </row>
    <row r="199" spans="1:15" ht="16.5" thickBot="1" x14ac:dyDescent="0.3">
      <c r="A199" s="222"/>
      <c r="B199" s="142"/>
      <c r="C199" s="142"/>
      <c r="D199" s="221"/>
      <c r="E199" s="221"/>
      <c r="F199" s="220"/>
      <c r="G199" s="220"/>
      <c r="H199" s="211"/>
      <c r="I199" s="215"/>
      <c r="J199" s="211"/>
      <c r="K199" s="215"/>
      <c r="L199" s="211"/>
      <c r="M199" s="211"/>
      <c r="N199" s="211"/>
      <c r="O199" s="217"/>
    </row>
    <row r="200" spans="1:15" ht="16.5" thickBot="1" x14ac:dyDescent="0.3">
      <c r="A200" s="222">
        <f>'BK # 98 - BEHI'!F6</f>
        <v>0</v>
      </c>
      <c r="B200" s="141"/>
      <c r="C200" s="141"/>
      <c r="D200" s="221">
        <f>'BK # 98 - BEHI'!Y6</f>
        <v>0</v>
      </c>
      <c r="E200" s="221">
        <f>'BK # 98 - BEHI'!A12</f>
        <v>0</v>
      </c>
      <c r="F200" s="219" t="str">
        <f>'BK # 98 - BEHI'!AU5</f>
        <v/>
      </c>
      <c r="G200" s="219" t="str">
        <f>'BK # 98 - NBS'!I52</f>
        <v xml:space="preserve"> </v>
      </c>
      <c r="H200" s="210" t="str">
        <f>IF(D200=0,"",IF(F200=0,"",IF(AND(F200="VERY LOW",G200="VERY LOW"),'Erosion Rates'!$C$4,IF(AND(F200="VERY LOW",G200="LOW"),'Erosion Rates'!$C$5,IF(AND(F200="VERY LOW",G200="MODERATE"),'Erosion Rates'!$C$6,IF(AND(F200="VERY LOW",G200="HIGH"),'Erosion Rates'!$C$7,IF(AND(F200="VERY LOW",G200="VERY HIGH"),'Erosion Rates'!$C$8,IF(AND(F200="VERY LOW",G200="EXTREME"),'Erosion Rates'!$C$9,IF(AND(F200="LOW",G200="VERY LOW"),'Erosion Rates'!$C$10,IF(AND(F200="LOW",G200="LOW"),'Erosion Rates'!$C$11,IF(AND(F200="LOW",G200="MODERATE"),'Erosion Rates'!$C$12,IF(AND(F200="LOW",G200="HIGH"),'Erosion Rates'!$C$13,IF(AND(F200="LOW",G200="VERY HIGH"),'Erosion Rates'!$C$14,IF(AND(F200="LOW",G200="EXTREME"),'Erosion Rates'!$C$15,IF(AND(F200="MODERATE",G200="VERY LOW"),'Erosion Rates'!$C$16,IF(AND(F200="MODERATE",G200="LOW"),'Erosion Rates'!$C$17,IF(AND(F200="MODERATE",G200="MODERATE"),'Erosion Rates'!$C$18,IF(AND(F200="MODERATE",G200="HIGH"),'Erosion Rates'!$C$19,IF(AND(F200="MODERATE",G200="VERY HIGH"),'Erosion Rates'!$C$20,IF(AND(F200="MODERATE",G200="EXTREME"),'Erosion Rates'!$C$21,IF(AND(F200="HIGH",G200="VERY LOW"),'Erosion Rates'!$C$22,IF(AND(F200="HIGH",G200="LOW"),'Erosion Rates'!$C$23,IF(AND(F200="HIGH",G200="MODERATE"),'Erosion Rates'!$C$24,IF(AND(F200="HIGH",G200="HIGH"),'Erosion Rates'!$C$25,IF(AND(F200="HIGH",G200="VERY HIGH"),'Erosion Rates'!$C$26,IF(AND(F200="HIGH",G200="EXTREME"),'Erosion Rates'!$C$27,IF(AND(F200="VERY HIGH",G200="low"),'Erosion Rates'!$C$28,IF(AND(F200="VERY HIGH",G200="LOW"),'Erosion Rates'!$C$29,IF(AND(F200="VERY HIGH",G200="MODERATE"),'Erosion Rates'!$C$30,IF(AND(F200="VERY HIGH",G200="HIGH"),'Erosion Rates'!$C$31,IF(AND(F200="VERY HIGH",G200="VERY HIGH"),'Erosion Rates'!$C$32,IF(AND(F200="VERY HIGH",G200="EXTREME"),'Erosion Rates'!$C$33,IF(AND(F200="EXTREME",G200="VERY LOW"),'Erosion Rates'!$C$34,IF(AND(F200="EXTREME",G200="LOW"),'Erosion Rates'!$C$35,IF(AND(F200="EXTREME",G200="MODERATE"),'Erosion Rates'!$C$36,IF(AND(F200="EXTREME",G200="HIGH"),'Erosion Rates'!$C$37,IF(AND(F200="EXTREME",G200="VERY HIGH"),'Erosion Rates'!$C$38,IF(AND(F200="EXTREME",G200="EXTREME"),'Erosion Rates'!$C$39))))))))))))))))))))))))))))))))))))))</f>
        <v/>
      </c>
      <c r="I200" s="215" t="str">
        <f t="shared" si="38"/>
        <v/>
      </c>
      <c r="J200" s="210" t="str">
        <f>IF(D200=0,"",((I200*Instructions!F51/2000)))</f>
        <v/>
      </c>
      <c r="K200" s="215" t="str">
        <f>IF(D200=0,"",((I200*Instructions!F51/2000/D200)))</f>
        <v/>
      </c>
      <c r="L200" s="210" t="str">
        <f>IF(J200="","",J200*(Instructions!F55/100)*Instructions!F52)</f>
        <v/>
      </c>
      <c r="M200" s="210" t="str">
        <f>IF(J200="","",J200*(Instructions!F55/100)*Instructions!F53)</f>
        <v/>
      </c>
      <c r="N200" s="210" t="str">
        <f>IF(J200="","",J200*(Instructions!F55/100)*Instructions!F54)</f>
        <v/>
      </c>
      <c r="O200" s="216"/>
    </row>
    <row r="201" spans="1:15" ht="16.5" thickBot="1" x14ac:dyDescent="0.3">
      <c r="A201" s="222"/>
      <c r="B201" s="142"/>
      <c r="C201" s="142"/>
      <c r="D201" s="221"/>
      <c r="E201" s="221"/>
      <c r="F201" s="220"/>
      <c r="G201" s="220"/>
      <c r="H201" s="211"/>
      <c r="I201" s="215"/>
      <c r="J201" s="211"/>
      <c r="K201" s="215"/>
      <c r="L201" s="211"/>
      <c r="M201" s="211"/>
      <c r="N201" s="211"/>
      <c r="O201" s="217"/>
    </row>
    <row r="202" spans="1:15" ht="16.5" thickBot="1" x14ac:dyDescent="0.3">
      <c r="A202" s="222">
        <f>'BK # 99 - BEHI'!F6</f>
        <v>0</v>
      </c>
      <c r="B202" s="141"/>
      <c r="C202" s="141"/>
      <c r="D202" s="221">
        <f>'BK # 99 - BEHI'!Y6</f>
        <v>0</v>
      </c>
      <c r="E202" s="221">
        <f>'BK # 99 - BEHI'!A12</f>
        <v>0</v>
      </c>
      <c r="F202" s="219" t="str">
        <f>'BK # 99 - BEHI'!AU5</f>
        <v/>
      </c>
      <c r="G202" s="219" t="str">
        <f>'BK # 99 - NBS'!I52</f>
        <v xml:space="preserve"> </v>
      </c>
      <c r="H202" s="210" t="str">
        <f>IF(D202=0,"",IF(F202=0,"",IF(AND(F202="VERY LOW",G202="VERY LOW"),'Erosion Rates'!$C$4,IF(AND(F202="VERY LOW",G202="LOW"),'Erosion Rates'!$C$5,IF(AND(F202="VERY LOW",G202="MODERATE"),'Erosion Rates'!$C$6,IF(AND(F202="VERY LOW",G202="HIGH"),'Erosion Rates'!$C$7,IF(AND(F202="VERY LOW",G202="VERY HIGH"),'Erosion Rates'!$C$8,IF(AND(F202="VERY LOW",G202="EXTREME"),'Erosion Rates'!$C$9,IF(AND(F202="LOW",G202="VERY LOW"),'Erosion Rates'!$C$10,IF(AND(F202="LOW",G202="LOW"),'Erosion Rates'!$C$11,IF(AND(F202="LOW",G202="MODERATE"),'Erosion Rates'!$C$12,IF(AND(F202="LOW",G202="HIGH"),'Erosion Rates'!$C$13,IF(AND(F202="LOW",G202="VERY HIGH"),'Erosion Rates'!$C$14,IF(AND(F202="LOW",G202="EXTREME"),'Erosion Rates'!$C$15,IF(AND(F202="MODERATE",G202="VERY LOW"),'Erosion Rates'!$C$16,IF(AND(F202="MODERATE",G202="LOW"),'Erosion Rates'!$C$17,IF(AND(F202="MODERATE",G202="MODERATE"),'Erosion Rates'!$C$18,IF(AND(F202="MODERATE",G202="HIGH"),'Erosion Rates'!$C$19,IF(AND(F202="MODERATE",G202="VERY HIGH"),'Erosion Rates'!$C$20,IF(AND(F202="MODERATE",G202="EXTREME"),'Erosion Rates'!$C$21,IF(AND(F202="HIGH",G202="VERY LOW"),'Erosion Rates'!$C$22,IF(AND(F202="HIGH",G202="LOW"),'Erosion Rates'!$C$23,IF(AND(F202="HIGH",G202="MODERATE"),'Erosion Rates'!$C$24,IF(AND(F202="HIGH",G202="HIGH"),'Erosion Rates'!$C$25,IF(AND(F202="HIGH",G202="VERY HIGH"),'Erosion Rates'!$C$26,IF(AND(F202="HIGH",G202="EXTREME"),'Erosion Rates'!$C$27,IF(AND(F202="VERY HIGH",G202="low"),'Erosion Rates'!$C$28,IF(AND(F202="VERY HIGH",G202="LOW"),'Erosion Rates'!$C$29,IF(AND(F202="VERY HIGH",G202="MODERATE"),'Erosion Rates'!$C$30,IF(AND(F202="VERY HIGH",G202="HIGH"),'Erosion Rates'!$C$31,IF(AND(F202="VERY HIGH",G202="VERY HIGH"),'Erosion Rates'!$C$32,IF(AND(F202="VERY HIGH",G202="EXTREME"),'Erosion Rates'!$C$33,IF(AND(F202="EXTREME",G202="VERY LOW"),'Erosion Rates'!$C$34,IF(AND(F202="EXTREME",G202="LOW"),'Erosion Rates'!$C$35,IF(AND(F202="EXTREME",G202="MODERATE"),'Erosion Rates'!$C$36,IF(AND(F202="EXTREME",G202="HIGH"),'Erosion Rates'!$C$37,IF(AND(F202="EXTREME",G202="VERY HIGH"),'Erosion Rates'!$C$38,IF(AND(F202="EXTREME",G202="EXTREME"),'Erosion Rates'!$C$39))))))))))))))))))))))))))))))))))))))</f>
        <v/>
      </c>
      <c r="I202" s="215" t="str">
        <f t="shared" si="38"/>
        <v/>
      </c>
      <c r="J202" s="210" t="str">
        <f>IF(D202=0,"",((I202*Instructions!F51/2000)))</f>
        <v/>
      </c>
      <c r="K202" s="215" t="str">
        <f>IF(D202=0,"",((I202*Instructions!F51/2000/D202)))</f>
        <v/>
      </c>
      <c r="L202" s="210" t="str">
        <f>IF(J202="","",J202*(Instructions!F55/100)*Instructions!F52)</f>
        <v/>
      </c>
      <c r="M202" s="210" t="str">
        <f>IF(J202="","",J202*(Instructions!F55/100)*Instructions!F53)</f>
        <v/>
      </c>
      <c r="N202" s="210" t="str">
        <f>IF(J202="","",J202*(Instructions!F55/100)*Instructions!F54)</f>
        <v/>
      </c>
      <c r="O202" s="216"/>
    </row>
    <row r="203" spans="1:15" ht="16.5" thickBot="1" x14ac:dyDescent="0.3">
      <c r="A203" s="222"/>
      <c r="B203" s="142"/>
      <c r="C203" s="142"/>
      <c r="D203" s="221"/>
      <c r="E203" s="221"/>
      <c r="F203" s="220"/>
      <c r="G203" s="220"/>
      <c r="H203" s="211"/>
      <c r="I203" s="215"/>
      <c r="J203" s="211"/>
      <c r="K203" s="215"/>
      <c r="L203" s="211"/>
      <c r="M203" s="211"/>
      <c r="N203" s="211"/>
      <c r="O203" s="217"/>
    </row>
    <row r="204" spans="1:15" ht="16.5" thickBot="1" x14ac:dyDescent="0.3">
      <c r="A204" s="222">
        <f>'BK # 100 - BEHI'!F6</f>
        <v>0</v>
      </c>
      <c r="B204" s="141"/>
      <c r="C204" s="141"/>
      <c r="D204" s="221">
        <f>'BK # 100 - BEHI'!Y6</f>
        <v>0</v>
      </c>
      <c r="E204" s="221">
        <f>'BK # 100 - BEHI'!A12</f>
        <v>0</v>
      </c>
      <c r="F204" s="219" t="str">
        <f>'BK # 100 - BEHI'!AU5</f>
        <v/>
      </c>
      <c r="G204" s="219" t="str">
        <f>'BK # 100 - NBS'!I52</f>
        <v xml:space="preserve"> </v>
      </c>
      <c r="H204" s="210" t="str">
        <f>IF(D204=0,"",IF(F204=0,"",IF(AND(F204="VERY LOW",G204="VERY LOW"),'Erosion Rates'!$C$4,IF(AND(F204="VERY LOW",G204="LOW"),'Erosion Rates'!$C$5,IF(AND(F204="VERY LOW",G204="MODERATE"),'Erosion Rates'!$C$6,IF(AND(F204="VERY LOW",G204="HIGH"),'Erosion Rates'!$C$7,IF(AND(F204="VERY LOW",G204="VERY HIGH"),'Erosion Rates'!$C$8,IF(AND(F204="VERY LOW",G204="EXTREME"),'Erosion Rates'!$C$9,IF(AND(F204="LOW",G204="VERY LOW"),'Erosion Rates'!$C$10,IF(AND(F204="LOW",G204="LOW"),'Erosion Rates'!$C$11,IF(AND(F204="LOW",G204="MODERATE"),'Erosion Rates'!$C$12,IF(AND(F204="LOW",G204="HIGH"),'Erosion Rates'!$C$13,IF(AND(F204="LOW",G204="VERY HIGH"),'Erosion Rates'!$C$14,IF(AND(F204="LOW",G204="EXTREME"),'Erosion Rates'!$C$15,IF(AND(F204="MODERATE",G204="VERY LOW"),'Erosion Rates'!$C$16,IF(AND(F204="MODERATE",G204="LOW"),'Erosion Rates'!$C$17,IF(AND(F204="MODERATE",G204="MODERATE"),'Erosion Rates'!$C$18,IF(AND(F204="MODERATE",G204="HIGH"),'Erosion Rates'!$C$19,IF(AND(F204="MODERATE",G204="VERY HIGH"),'Erosion Rates'!$C$20,IF(AND(F204="MODERATE",G204="EXTREME"),'Erosion Rates'!$C$21,IF(AND(F204="HIGH",G204="VERY LOW"),'Erosion Rates'!$C$22,IF(AND(F204="HIGH",G204="LOW"),'Erosion Rates'!$C$23,IF(AND(F204="HIGH",G204="MODERATE"),'Erosion Rates'!$C$24,IF(AND(F204="HIGH",G204="HIGH"),'Erosion Rates'!$C$25,IF(AND(F204="HIGH",G204="VERY HIGH"),'Erosion Rates'!$C$26,IF(AND(F204="HIGH",G204="EXTREME"),'Erosion Rates'!$C$27,IF(AND(F204="VERY HIGH",G204="low"),'Erosion Rates'!$C$28,IF(AND(F204="VERY HIGH",G204="LOW"),'Erosion Rates'!$C$29,IF(AND(F204="VERY HIGH",G204="MODERATE"),'Erosion Rates'!$C$30,IF(AND(F204="VERY HIGH",G204="HIGH"),'Erosion Rates'!$C$31,IF(AND(F204="VERY HIGH",G204="VERY HIGH"),'Erosion Rates'!$C$32,IF(AND(F204="VERY HIGH",G204="EXTREME"),'Erosion Rates'!$C$33,IF(AND(F204="EXTREME",G204="VERY LOW"),'Erosion Rates'!$C$34,IF(AND(F204="EXTREME",G204="LOW"),'Erosion Rates'!$C$35,IF(AND(F204="EXTREME",G204="MODERATE"),'Erosion Rates'!$C$36,IF(AND(F204="EXTREME",G204="HIGH"),'Erosion Rates'!$C$37,IF(AND(F204="EXTREME",G204="VERY HIGH"),'Erosion Rates'!$C$38,IF(AND(F204="EXTREME",G204="EXTREME"),'Erosion Rates'!$C$39))))))))))))))))))))))))))))))))))))))</f>
        <v/>
      </c>
      <c r="I204" s="215" t="str">
        <f t="shared" si="38"/>
        <v/>
      </c>
      <c r="J204" s="210" t="str">
        <f>IF(D204=0,"",((I204*Instructions!F51/2000)))</f>
        <v/>
      </c>
      <c r="K204" s="215" t="str">
        <f>IF(D204=0,"",((I204*Instructions!F51/2000/D204)))</f>
        <v/>
      </c>
      <c r="L204" s="210" t="str">
        <f>IF(J204="","",J204*(Instructions!F55/100)*Instructions!F52)</f>
        <v/>
      </c>
      <c r="M204" s="210" t="str">
        <f>IF(J204="","",J204*(Instructions!F55/100)*Instructions!F53)</f>
        <v/>
      </c>
      <c r="N204" s="210" t="str">
        <f>IF(J204="","",J204*(Instructions!F55/100)*Instructions!F54)</f>
        <v/>
      </c>
      <c r="O204" s="216"/>
    </row>
    <row r="205" spans="1:15" ht="16.5" thickBot="1" x14ac:dyDescent="0.3">
      <c r="A205" s="222"/>
      <c r="B205" s="142"/>
      <c r="C205" s="142"/>
      <c r="D205" s="221"/>
      <c r="E205" s="221"/>
      <c r="F205" s="220"/>
      <c r="G205" s="220"/>
      <c r="H205" s="211"/>
      <c r="I205" s="215"/>
      <c r="J205" s="211"/>
      <c r="K205" s="215"/>
      <c r="L205" s="211"/>
      <c r="M205" s="211"/>
      <c r="N205" s="211"/>
      <c r="O205" s="217"/>
    </row>
    <row r="206" spans="1:15" ht="16.5" thickBot="1" x14ac:dyDescent="0.3">
      <c r="A206" s="222">
        <f>'BK # 101 - BEHI'!F6</f>
        <v>0</v>
      </c>
      <c r="B206" s="141"/>
      <c r="C206" s="141"/>
      <c r="D206" s="221">
        <f>'BK # 101 - BEHI'!Y6</f>
        <v>0</v>
      </c>
      <c r="E206" s="221">
        <f>'BK # 101 - BEHI'!A12</f>
        <v>0</v>
      </c>
      <c r="F206" s="219" t="str">
        <f>'BK # 101 - BEHI'!AU5</f>
        <v/>
      </c>
      <c r="G206" s="219" t="str">
        <f>'BK # 101 - NBS'!I52</f>
        <v xml:space="preserve"> </v>
      </c>
      <c r="H206" s="210" t="str">
        <f>IF(D206=0,"",IF(F206=0,"",IF(AND(F206="VERY LOW",G206="VERY LOW"),'Erosion Rates'!$C$4,IF(AND(F206="VERY LOW",G206="LOW"),'Erosion Rates'!$C$5,IF(AND(F206="VERY LOW",G206="MODERATE"),'Erosion Rates'!$C$6,IF(AND(F206="VERY LOW",G206="HIGH"),'Erosion Rates'!$C$7,IF(AND(F206="VERY LOW",G206="VERY HIGH"),'Erosion Rates'!$C$8,IF(AND(F206="VERY LOW",G206="EXTREME"),'Erosion Rates'!$C$9,IF(AND(F206="LOW",G206="VERY LOW"),'Erosion Rates'!$C$10,IF(AND(F206="LOW",G206="LOW"),'Erosion Rates'!$C$11,IF(AND(F206="LOW",G206="MODERATE"),'Erosion Rates'!$C$12,IF(AND(F206="LOW",G206="HIGH"),'Erosion Rates'!$C$13,IF(AND(F206="LOW",G206="VERY HIGH"),'Erosion Rates'!$C$14,IF(AND(F206="LOW",G206="EXTREME"),'Erosion Rates'!$C$15,IF(AND(F206="MODERATE",G206="VERY LOW"),'Erosion Rates'!$C$16,IF(AND(F206="MODERATE",G206="LOW"),'Erosion Rates'!$C$17,IF(AND(F206="MODERATE",G206="MODERATE"),'Erosion Rates'!$C$18,IF(AND(F206="MODERATE",G206="HIGH"),'Erosion Rates'!$C$19,IF(AND(F206="MODERATE",G206="VERY HIGH"),'Erosion Rates'!$C$20,IF(AND(F206="MODERATE",G206="EXTREME"),'Erosion Rates'!$C$21,IF(AND(F206="HIGH",G206="VERY LOW"),'Erosion Rates'!$C$22,IF(AND(F206="HIGH",G206="LOW"),'Erosion Rates'!$C$23,IF(AND(F206="HIGH",G206="MODERATE"),'Erosion Rates'!$C$24,IF(AND(F206="HIGH",G206="HIGH"),'Erosion Rates'!$C$25,IF(AND(F206="HIGH",G206="VERY HIGH"),'Erosion Rates'!$C$26,IF(AND(F206="HIGH",G206="EXTREME"),'Erosion Rates'!$C$27,IF(AND(F206="VERY HIGH",G206="low"),'Erosion Rates'!$C$28,IF(AND(F206="VERY HIGH",G206="LOW"),'Erosion Rates'!$C$29,IF(AND(F206="VERY HIGH",G206="MODERATE"),'Erosion Rates'!$C$30,IF(AND(F206="VERY HIGH",G206="HIGH"),'Erosion Rates'!$C$31,IF(AND(F206="VERY HIGH",G206="VERY HIGH"),'Erosion Rates'!$C$32,IF(AND(F206="VERY HIGH",G206="EXTREME"),'Erosion Rates'!$C$33,IF(AND(F206="EXTREME",G206="VERY LOW"),'Erosion Rates'!$C$34,IF(AND(F206="EXTREME",G206="LOW"),'Erosion Rates'!$C$35,IF(AND(F206="EXTREME",G206="MODERATE"),'Erosion Rates'!$C$36,IF(AND(F206="EXTREME",G206="HIGH"),'Erosion Rates'!$C$37,IF(AND(F206="EXTREME",G206="VERY HIGH"),'Erosion Rates'!$C$38,IF(AND(F206="EXTREME",G206="EXTREME"),'Erosion Rates'!$C$39))))))))))))))))))))))))))))))))))))))</f>
        <v/>
      </c>
      <c r="I206" s="215" t="str">
        <f t="shared" si="38"/>
        <v/>
      </c>
      <c r="J206" s="210" t="str">
        <f>IF(D206=0,"",((I206*Instructions!F51/2000)))</f>
        <v/>
      </c>
      <c r="K206" s="215" t="str">
        <f>IF(D206=0,"",((I206*Instructions!F51/2000/D206)))</f>
        <v/>
      </c>
      <c r="L206" s="210" t="str">
        <f>IF(J206="","",J206*(Instructions!F55/100)*Instructions!F52)</f>
        <v/>
      </c>
      <c r="M206" s="210" t="str">
        <f>IF(J206="","",J206*(Instructions!F55/100)*Instructions!F53)</f>
        <v/>
      </c>
      <c r="N206" s="210" t="str">
        <f>IF(J206="","",J206*(Instructions!F55/100)*Instructions!F54)</f>
        <v/>
      </c>
      <c r="O206" s="216"/>
    </row>
    <row r="207" spans="1:15" ht="16.5" thickBot="1" x14ac:dyDescent="0.3">
      <c r="A207" s="222"/>
      <c r="B207" s="142"/>
      <c r="C207" s="142"/>
      <c r="D207" s="221"/>
      <c r="E207" s="221"/>
      <c r="F207" s="220"/>
      <c r="G207" s="220"/>
      <c r="H207" s="211"/>
      <c r="I207" s="215"/>
      <c r="J207" s="211"/>
      <c r="K207" s="215"/>
      <c r="L207" s="211"/>
      <c r="M207" s="211"/>
      <c r="N207" s="211"/>
      <c r="O207" s="217"/>
    </row>
    <row r="208" spans="1:15" ht="16.5" thickBot="1" x14ac:dyDescent="0.3">
      <c r="A208" s="222">
        <f>'BK # 102 - BEHI'!F6</f>
        <v>0</v>
      </c>
      <c r="B208" s="141"/>
      <c r="C208" s="141"/>
      <c r="D208" s="221">
        <f>'BK # 102 - BEHI'!Y6</f>
        <v>0</v>
      </c>
      <c r="E208" s="221">
        <f>'BK # 102 - BEHI'!A12</f>
        <v>0</v>
      </c>
      <c r="F208" s="219" t="str">
        <f>'BK # 102 - BEHI'!AU5</f>
        <v/>
      </c>
      <c r="G208" s="219" t="str">
        <f>'BK # 102 - NBS'!I52</f>
        <v xml:space="preserve"> </v>
      </c>
      <c r="H208" s="210" t="str">
        <f>IF(D208=0,"",IF(F208=0,"",IF(AND(F208="VERY LOW",G208="VERY LOW"),'Erosion Rates'!$C$4,IF(AND(F208="VERY LOW",G208="LOW"),'Erosion Rates'!$C$5,IF(AND(F208="VERY LOW",G208="MODERATE"),'Erosion Rates'!$C$6,IF(AND(F208="VERY LOW",G208="HIGH"),'Erosion Rates'!$C$7,IF(AND(F208="VERY LOW",G208="VERY HIGH"),'Erosion Rates'!$C$8,IF(AND(F208="VERY LOW",G208="EXTREME"),'Erosion Rates'!$C$9,IF(AND(F208="LOW",G208="VERY LOW"),'Erosion Rates'!$C$10,IF(AND(F208="LOW",G208="LOW"),'Erosion Rates'!$C$11,IF(AND(F208="LOW",G208="MODERATE"),'Erosion Rates'!$C$12,IF(AND(F208="LOW",G208="HIGH"),'Erosion Rates'!$C$13,IF(AND(F208="LOW",G208="VERY HIGH"),'Erosion Rates'!$C$14,IF(AND(F208="LOW",G208="EXTREME"),'Erosion Rates'!$C$15,IF(AND(F208="MODERATE",G208="VERY LOW"),'Erosion Rates'!$C$16,IF(AND(F208="MODERATE",G208="LOW"),'Erosion Rates'!$C$17,IF(AND(F208="MODERATE",G208="MODERATE"),'Erosion Rates'!$C$18,IF(AND(F208="MODERATE",G208="HIGH"),'Erosion Rates'!$C$19,IF(AND(F208="MODERATE",G208="VERY HIGH"),'Erosion Rates'!$C$20,IF(AND(F208="MODERATE",G208="EXTREME"),'Erosion Rates'!$C$21,IF(AND(F208="HIGH",G208="VERY LOW"),'Erosion Rates'!$C$22,IF(AND(F208="HIGH",G208="LOW"),'Erosion Rates'!$C$23,IF(AND(F208="HIGH",G208="MODERATE"),'Erosion Rates'!$C$24,IF(AND(F208="HIGH",G208="HIGH"),'Erosion Rates'!$C$25,IF(AND(F208="HIGH",G208="VERY HIGH"),'Erosion Rates'!$C$26,IF(AND(F208="HIGH",G208="EXTREME"),'Erosion Rates'!$C$27,IF(AND(F208="VERY HIGH",G208="low"),'Erosion Rates'!$C$28,IF(AND(F208="VERY HIGH",G208="LOW"),'Erosion Rates'!$C$29,IF(AND(F208="VERY HIGH",G208="MODERATE"),'Erosion Rates'!$C$30,IF(AND(F208="VERY HIGH",G208="HIGH"),'Erosion Rates'!$C$31,IF(AND(F208="VERY HIGH",G208="VERY HIGH"),'Erosion Rates'!$C$32,IF(AND(F208="VERY HIGH",G208="EXTREME"),'Erosion Rates'!$C$33,IF(AND(F208="EXTREME",G208="VERY LOW"),'Erosion Rates'!$C$34,IF(AND(F208="EXTREME",G208="LOW"),'Erosion Rates'!$C$35,IF(AND(F208="EXTREME",G208="MODERATE"),'Erosion Rates'!$C$36,IF(AND(F208="EXTREME",G208="HIGH"),'Erosion Rates'!$C$37,IF(AND(F208="EXTREME",G208="VERY HIGH"),'Erosion Rates'!$C$38,IF(AND(F208="EXTREME",G208="EXTREME"),'Erosion Rates'!$C$39))))))))))))))))))))))))))))))))))))))</f>
        <v/>
      </c>
      <c r="I208" s="215" t="str">
        <f t="shared" si="38"/>
        <v/>
      </c>
      <c r="J208" s="210" t="str">
        <f>IF(D208=0,"",((I208*Instructions!F51/2000)))</f>
        <v/>
      </c>
      <c r="K208" s="215" t="str">
        <f>IF(D208=0,"",((I208*Instructions!F51/2000/D208)))</f>
        <v/>
      </c>
      <c r="L208" s="210" t="str">
        <f>IF(J208="","",J208*(Instructions!F55/100)*Instructions!F52)</f>
        <v/>
      </c>
      <c r="M208" s="210" t="str">
        <f>IF(J208="","",J208*(Instructions!F55/100)*Instructions!F53)</f>
        <v/>
      </c>
      <c r="N208" s="210" t="str">
        <f>IF(J208="","",J208*(Instructions!F55/100)*Instructions!F54)</f>
        <v/>
      </c>
      <c r="O208" s="216"/>
    </row>
    <row r="209" spans="1:15" ht="16.5" thickBot="1" x14ac:dyDescent="0.3">
      <c r="A209" s="222"/>
      <c r="B209" s="142"/>
      <c r="C209" s="142"/>
      <c r="D209" s="221"/>
      <c r="E209" s="221"/>
      <c r="F209" s="220"/>
      <c r="G209" s="220"/>
      <c r="H209" s="211"/>
      <c r="I209" s="215"/>
      <c r="J209" s="211"/>
      <c r="K209" s="215"/>
      <c r="L209" s="211"/>
      <c r="M209" s="211"/>
      <c r="N209" s="211"/>
      <c r="O209" s="217"/>
    </row>
    <row r="210" spans="1:15" ht="16.5" thickBot="1" x14ac:dyDescent="0.3">
      <c r="A210" s="222">
        <f>'BK # 103 - BEHI'!F6</f>
        <v>0</v>
      </c>
      <c r="B210" s="141"/>
      <c r="C210" s="141"/>
      <c r="D210" s="221">
        <f>'BK # 103 - BEHI'!Y6</f>
        <v>0</v>
      </c>
      <c r="E210" s="221">
        <f>'BK # 103 - BEHI'!A12</f>
        <v>0</v>
      </c>
      <c r="F210" s="219" t="str">
        <f>'BK # 103 - BEHI'!AU5</f>
        <v/>
      </c>
      <c r="G210" s="219" t="str">
        <f>'BK # 103 - NBS'!I52</f>
        <v xml:space="preserve"> </v>
      </c>
      <c r="H210" s="210" t="str">
        <f>IF(D210=0,"",IF(F210=0,"",IF(AND(F210="VERY LOW",G210="VERY LOW"),'Erosion Rates'!$C$4,IF(AND(F210="VERY LOW",G210="LOW"),'Erosion Rates'!$C$5,IF(AND(F210="VERY LOW",G210="MODERATE"),'Erosion Rates'!$C$6,IF(AND(F210="VERY LOW",G210="HIGH"),'Erosion Rates'!$C$7,IF(AND(F210="VERY LOW",G210="VERY HIGH"),'Erosion Rates'!$C$8,IF(AND(F210="VERY LOW",G210="EXTREME"),'Erosion Rates'!$C$9,IF(AND(F210="LOW",G210="VERY LOW"),'Erosion Rates'!$C$10,IF(AND(F210="LOW",G210="LOW"),'Erosion Rates'!$C$11,IF(AND(F210="LOW",G210="MODERATE"),'Erosion Rates'!$C$12,IF(AND(F210="LOW",G210="HIGH"),'Erosion Rates'!$C$13,IF(AND(F210="LOW",G210="VERY HIGH"),'Erosion Rates'!$C$14,IF(AND(F210="LOW",G210="EXTREME"),'Erosion Rates'!$C$15,IF(AND(F210="MODERATE",G210="VERY LOW"),'Erosion Rates'!$C$16,IF(AND(F210="MODERATE",G210="LOW"),'Erosion Rates'!$C$17,IF(AND(F210="MODERATE",G210="MODERATE"),'Erosion Rates'!$C$18,IF(AND(F210="MODERATE",G210="HIGH"),'Erosion Rates'!$C$19,IF(AND(F210="MODERATE",G210="VERY HIGH"),'Erosion Rates'!$C$20,IF(AND(F210="MODERATE",G210="EXTREME"),'Erosion Rates'!$C$21,IF(AND(F210="HIGH",G210="VERY LOW"),'Erosion Rates'!$C$22,IF(AND(F210="HIGH",G210="LOW"),'Erosion Rates'!$C$23,IF(AND(F210="HIGH",G210="MODERATE"),'Erosion Rates'!$C$24,IF(AND(F210="HIGH",G210="HIGH"),'Erosion Rates'!$C$25,IF(AND(F210="HIGH",G210="VERY HIGH"),'Erosion Rates'!$C$26,IF(AND(F210="HIGH",G210="EXTREME"),'Erosion Rates'!$C$27,IF(AND(F210="VERY HIGH",G210="low"),'Erosion Rates'!$C$28,IF(AND(F210="VERY HIGH",G210="LOW"),'Erosion Rates'!$C$29,IF(AND(F210="VERY HIGH",G210="MODERATE"),'Erosion Rates'!$C$30,IF(AND(F210="VERY HIGH",G210="HIGH"),'Erosion Rates'!$C$31,IF(AND(F210="VERY HIGH",G210="VERY HIGH"),'Erosion Rates'!$C$32,IF(AND(F210="VERY HIGH",G210="EXTREME"),'Erosion Rates'!$C$33,IF(AND(F210="EXTREME",G210="VERY LOW"),'Erosion Rates'!$C$34,IF(AND(F210="EXTREME",G210="LOW"),'Erosion Rates'!$C$35,IF(AND(F210="EXTREME",G210="MODERATE"),'Erosion Rates'!$C$36,IF(AND(F210="EXTREME",G210="HIGH"),'Erosion Rates'!$C$37,IF(AND(F210="EXTREME",G210="VERY HIGH"),'Erosion Rates'!$C$38,IF(AND(F210="EXTREME",G210="EXTREME"),'Erosion Rates'!$C$39))))))))))))))))))))))))))))))))))))))</f>
        <v/>
      </c>
      <c r="I210" s="215" t="str">
        <f t="shared" si="38"/>
        <v/>
      </c>
      <c r="J210" s="210" t="str">
        <f>IF(D210=0,"",((I210*Instructions!F51/2000)))</f>
        <v/>
      </c>
      <c r="K210" s="215" t="str">
        <f>IF(D210=0,"",((I210*Instructions!F51/2000/D210)))</f>
        <v/>
      </c>
      <c r="L210" s="210" t="str">
        <f>IF(J210="","",J210*(Instructions!F55/100)*Instructions!F52)</f>
        <v/>
      </c>
      <c r="M210" s="210" t="str">
        <f>IF(J210="","",J210*(Instructions!F55/100)*Instructions!F53)</f>
        <v/>
      </c>
      <c r="N210" s="210" t="str">
        <f>IF(J210="","",J210*(Instructions!F55/100)*Instructions!F54)</f>
        <v/>
      </c>
      <c r="O210" s="216"/>
    </row>
    <row r="211" spans="1:15" ht="16.5" thickBot="1" x14ac:dyDescent="0.3">
      <c r="A211" s="222"/>
      <c r="B211" s="142"/>
      <c r="C211" s="142"/>
      <c r="D211" s="221"/>
      <c r="E211" s="221"/>
      <c r="F211" s="220"/>
      <c r="G211" s="220"/>
      <c r="H211" s="211"/>
      <c r="I211" s="215"/>
      <c r="J211" s="211"/>
      <c r="K211" s="215"/>
      <c r="L211" s="211"/>
      <c r="M211" s="211"/>
      <c r="N211" s="211"/>
      <c r="O211" s="217"/>
    </row>
    <row r="212" spans="1:15" ht="16.5" thickBot="1" x14ac:dyDescent="0.3">
      <c r="A212" s="222">
        <f>'BK # 104 - BEHI'!F6</f>
        <v>0</v>
      </c>
      <c r="B212" s="141"/>
      <c r="C212" s="141"/>
      <c r="D212" s="221">
        <f>'BK # 104 - BEHI'!Y6</f>
        <v>0</v>
      </c>
      <c r="E212" s="221">
        <f>'BK # 104 - BEHI'!A12</f>
        <v>0</v>
      </c>
      <c r="F212" s="219" t="str">
        <f>'BK # 104 - BEHI'!AU5</f>
        <v/>
      </c>
      <c r="G212" s="219" t="str">
        <f>'BK # 104 - NBS'!I52</f>
        <v xml:space="preserve"> </v>
      </c>
      <c r="H212" s="210" t="str">
        <f>IF(D212=0,"",IF(F212=0,"",IF(AND(F212="VERY LOW",G212="VERY LOW"),'Erosion Rates'!$C$4,IF(AND(F212="VERY LOW",G212="LOW"),'Erosion Rates'!$C$5,IF(AND(F212="VERY LOW",G212="MODERATE"),'Erosion Rates'!$C$6,IF(AND(F212="VERY LOW",G212="HIGH"),'Erosion Rates'!$C$7,IF(AND(F212="VERY LOW",G212="VERY HIGH"),'Erosion Rates'!$C$8,IF(AND(F212="VERY LOW",G212="EXTREME"),'Erosion Rates'!$C$9,IF(AND(F212="LOW",G212="VERY LOW"),'Erosion Rates'!$C$10,IF(AND(F212="LOW",G212="LOW"),'Erosion Rates'!$C$11,IF(AND(F212="LOW",G212="MODERATE"),'Erosion Rates'!$C$12,IF(AND(F212="LOW",G212="HIGH"),'Erosion Rates'!$C$13,IF(AND(F212="LOW",G212="VERY HIGH"),'Erosion Rates'!$C$14,IF(AND(F212="LOW",G212="EXTREME"),'Erosion Rates'!$C$15,IF(AND(F212="MODERATE",G212="VERY LOW"),'Erosion Rates'!$C$16,IF(AND(F212="MODERATE",G212="LOW"),'Erosion Rates'!$C$17,IF(AND(F212="MODERATE",G212="MODERATE"),'Erosion Rates'!$C$18,IF(AND(F212="MODERATE",G212="HIGH"),'Erosion Rates'!$C$19,IF(AND(F212="MODERATE",G212="VERY HIGH"),'Erosion Rates'!$C$20,IF(AND(F212="MODERATE",G212="EXTREME"),'Erosion Rates'!$C$21,IF(AND(F212="HIGH",G212="VERY LOW"),'Erosion Rates'!$C$22,IF(AND(F212="HIGH",G212="LOW"),'Erosion Rates'!$C$23,IF(AND(F212="HIGH",G212="MODERATE"),'Erosion Rates'!$C$24,IF(AND(F212="HIGH",G212="HIGH"),'Erosion Rates'!$C$25,IF(AND(F212="HIGH",G212="VERY HIGH"),'Erosion Rates'!$C$26,IF(AND(F212="HIGH",G212="EXTREME"),'Erosion Rates'!$C$27,IF(AND(F212="VERY HIGH",G212="low"),'Erosion Rates'!$C$28,IF(AND(F212="VERY HIGH",G212="LOW"),'Erosion Rates'!$C$29,IF(AND(F212="VERY HIGH",G212="MODERATE"),'Erosion Rates'!$C$30,IF(AND(F212="VERY HIGH",G212="HIGH"),'Erosion Rates'!$C$31,IF(AND(F212="VERY HIGH",G212="VERY HIGH"),'Erosion Rates'!$C$32,IF(AND(F212="VERY HIGH",G212="EXTREME"),'Erosion Rates'!$C$33,IF(AND(F212="EXTREME",G212="VERY LOW"),'Erosion Rates'!$C$34,IF(AND(F212="EXTREME",G212="LOW"),'Erosion Rates'!$C$35,IF(AND(F212="EXTREME",G212="MODERATE"),'Erosion Rates'!$C$36,IF(AND(F212="EXTREME",G212="HIGH"),'Erosion Rates'!$C$37,IF(AND(F212="EXTREME",G212="VERY HIGH"),'Erosion Rates'!$C$38,IF(AND(F212="EXTREME",G212="EXTREME"),'Erosion Rates'!$C$39))))))))))))))))))))))))))))))))))))))</f>
        <v/>
      </c>
      <c r="I212" s="215" t="str">
        <f t="shared" ref="I212:I256" si="39">IF(D212=0,"",IF(H212=0,"",(H212*D212*E212)))</f>
        <v/>
      </c>
      <c r="J212" s="210" t="str">
        <f>IF(D212=0,"",((I212*Instructions!F51/2000)))</f>
        <v/>
      </c>
      <c r="K212" s="215" t="str">
        <f>IF(D212=0,"",((I212*Instructions!F51/2000/D212)))</f>
        <v/>
      </c>
      <c r="L212" s="210" t="str">
        <f>IF(J212="","",J212*(Instructions!F55/100)*Instructions!F52)</f>
        <v/>
      </c>
      <c r="M212" s="210" t="str">
        <f>IF(J212="","",J212*(Instructions!F55/100)*Instructions!F53)</f>
        <v/>
      </c>
      <c r="N212" s="210" t="str">
        <f>IF(J212="","",J212*(Instructions!F55/100)*Instructions!F54)</f>
        <v/>
      </c>
      <c r="O212" s="216"/>
    </row>
    <row r="213" spans="1:15" ht="16.5" thickBot="1" x14ac:dyDescent="0.3">
      <c r="A213" s="222"/>
      <c r="B213" s="142"/>
      <c r="C213" s="142"/>
      <c r="D213" s="221"/>
      <c r="E213" s="221"/>
      <c r="F213" s="220"/>
      <c r="G213" s="220"/>
      <c r="H213" s="211"/>
      <c r="I213" s="215"/>
      <c r="J213" s="211"/>
      <c r="K213" s="215"/>
      <c r="L213" s="211"/>
      <c r="M213" s="211"/>
      <c r="N213" s="211"/>
      <c r="O213" s="217"/>
    </row>
    <row r="214" spans="1:15" ht="16.5" thickBot="1" x14ac:dyDescent="0.3">
      <c r="A214" s="222">
        <f>'BK # 105 - BEHI'!F6</f>
        <v>0</v>
      </c>
      <c r="B214" s="141"/>
      <c r="C214" s="141"/>
      <c r="D214" s="221">
        <f>'BK # 105 - BEHI'!Y6</f>
        <v>0</v>
      </c>
      <c r="E214" s="221">
        <f>'BK # 105 - BEHI'!A12</f>
        <v>0</v>
      </c>
      <c r="F214" s="219" t="str">
        <f>'BK # 105 - BEHI'!AU5</f>
        <v/>
      </c>
      <c r="G214" s="219" t="str">
        <f>'BK # 105 - NBS'!I52</f>
        <v xml:space="preserve"> </v>
      </c>
      <c r="H214" s="210" t="str">
        <f>IF(D214=0,"",IF(F214=0,"",IF(AND(F214="VERY LOW",G214="VERY LOW"),'Erosion Rates'!$C$4,IF(AND(F214="VERY LOW",G214="LOW"),'Erosion Rates'!$C$5,IF(AND(F214="VERY LOW",G214="MODERATE"),'Erosion Rates'!$C$6,IF(AND(F214="VERY LOW",G214="HIGH"),'Erosion Rates'!$C$7,IF(AND(F214="VERY LOW",G214="VERY HIGH"),'Erosion Rates'!$C$8,IF(AND(F214="VERY LOW",G214="EXTREME"),'Erosion Rates'!$C$9,IF(AND(F214="LOW",G214="VERY LOW"),'Erosion Rates'!$C$10,IF(AND(F214="LOW",G214="LOW"),'Erosion Rates'!$C$11,IF(AND(F214="LOW",G214="MODERATE"),'Erosion Rates'!$C$12,IF(AND(F214="LOW",G214="HIGH"),'Erosion Rates'!$C$13,IF(AND(F214="LOW",G214="VERY HIGH"),'Erosion Rates'!$C$14,IF(AND(F214="LOW",G214="EXTREME"),'Erosion Rates'!$C$15,IF(AND(F214="MODERATE",G214="VERY LOW"),'Erosion Rates'!$C$16,IF(AND(F214="MODERATE",G214="LOW"),'Erosion Rates'!$C$17,IF(AND(F214="MODERATE",G214="MODERATE"),'Erosion Rates'!$C$18,IF(AND(F214="MODERATE",G214="HIGH"),'Erosion Rates'!$C$19,IF(AND(F214="MODERATE",G214="VERY HIGH"),'Erosion Rates'!$C$20,IF(AND(F214="MODERATE",G214="EXTREME"),'Erosion Rates'!$C$21,IF(AND(F214="HIGH",G214="VERY LOW"),'Erosion Rates'!$C$22,IF(AND(F214="HIGH",G214="LOW"),'Erosion Rates'!$C$23,IF(AND(F214="HIGH",G214="MODERATE"),'Erosion Rates'!$C$24,IF(AND(F214="HIGH",G214="HIGH"),'Erosion Rates'!$C$25,IF(AND(F214="HIGH",G214="VERY HIGH"),'Erosion Rates'!$C$26,IF(AND(F214="HIGH",G214="EXTREME"),'Erosion Rates'!$C$27,IF(AND(F214="VERY HIGH",G214="low"),'Erosion Rates'!$C$28,IF(AND(F214="VERY HIGH",G214="LOW"),'Erosion Rates'!$C$29,IF(AND(F214="VERY HIGH",G214="MODERATE"),'Erosion Rates'!$C$30,IF(AND(F214="VERY HIGH",G214="HIGH"),'Erosion Rates'!$C$31,IF(AND(F214="VERY HIGH",G214="VERY HIGH"),'Erosion Rates'!$C$32,IF(AND(F214="VERY HIGH",G214="EXTREME"),'Erosion Rates'!$C$33,IF(AND(F214="EXTREME",G214="VERY LOW"),'Erosion Rates'!$C$34,IF(AND(F214="EXTREME",G214="LOW"),'Erosion Rates'!$C$35,IF(AND(F214="EXTREME",G214="MODERATE"),'Erosion Rates'!$C$36,IF(AND(F214="EXTREME",G214="HIGH"),'Erosion Rates'!$C$37,IF(AND(F214="EXTREME",G214="VERY HIGH"),'Erosion Rates'!$C$38,IF(AND(F214="EXTREME",G214="EXTREME"),'Erosion Rates'!$C$39))))))))))))))))))))))))))))))))))))))</f>
        <v/>
      </c>
      <c r="I214" s="215" t="str">
        <f t="shared" si="39"/>
        <v/>
      </c>
      <c r="J214" s="210" t="str">
        <f>IF(D214=0,"",((I214*Instructions!F51/2000)))</f>
        <v/>
      </c>
      <c r="K214" s="215" t="str">
        <f>IF(D214=0,"",((I214*Instructions!F51/2000/D214)))</f>
        <v/>
      </c>
      <c r="L214" s="210" t="str">
        <f>IF(J214="","",J214*(Instructions!F55/100)*Instructions!F52)</f>
        <v/>
      </c>
      <c r="M214" s="210" t="str">
        <f>IF(J214="","",J214*(Instructions!F55/100)*Instructions!F53)</f>
        <v/>
      </c>
      <c r="N214" s="210" t="str">
        <f>IF(J214="","",J214*(Instructions!F55/100)*Instructions!F54)</f>
        <v/>
      </c>
      <c r="O214" s="216"/>
    </row>
    <row r="215" spans="1:15" ht="16.5" thickBot="1" x14ac:dyDescent="0.3">
      <c r="A215" s="222"/>
      <c r="B215" s="142"/>
      <c r="C215" s="142"/>
      <c r="D215" s="221"/>
      <c r="E215" s="221"/>
      <c r="F215" s="220"/>
      <c r="G215" s="220"/>
      <c r="H215" s="211"/>
      <c r="I215" s="215"/>
      <c r="J215" s="211"/>
      <c r="K215" s="215"/>
      <c r="L215" s="211"/>
      <c r="M215" s="211"/>
      <c r="N215" s="211"/>
      <c r="O215" s="217"/>
    </row>
    <row r="216" spans="1:15" ht="16.5" thickBot="1" x14ac:dyDescent="0.3">
      <c r="A216" s="222">
        <f>'BK # 106 - BEHI'!F6</f>
        <v>0</v>
      </c>
      <c r="B216" s="141"/>
      <c r="C216" s="141"/>
      <c r="D216" s="221">
        <f>'BK # 106 - BEHI'!Y6</f>
        <v>0</v>
      </c>
      <c r="E216" s="221">
        <f>'BK # 106 - BEHI'!A12</f>
        <v>0</v>
      </c>
      <c r="F216" s="219" t="str">
        <f>'BK # 106 - BEHI'!AU5</f>
        <v/>
      </c>
      <c r="G216" s="219" t="str">
        <f>'BK # 106 - NBS'!I52</f>
        <v xml:space="preserve"> </v>
      </c>
      <c r="H216" s="210" t="str">
        <f>IF(D216=0,"",IF(F216=0,"",IF(AND(F216="VERY LOW",G216="VERY LOW"),'Erosion Rates'!$C$4,IF(AND(F216="VERY LOW",G216="LOW"),'Erosion Rates'!$C$5,IF(AND(F216="VERY LOW",G216="MODERATE"),'Erosion Rates'!$C$6,IF(AND(F216="VERY LOW",G216="HIGH"),'Erosion Rates'!$C$7,IF(AND(F216="VERY LOW",G216="VERY HIGH"),'Erosion Rates'!$C$8,IF(AND(F216="VERY LOW",G216="EXTREME"),'Erosion Rates'!$C$9,IF(AND(F216="LOW",G216="VERY LOW"),'Erosion Rates'!$C$10,IF(AND(F216="LOW",G216="LOW"),'Erosion Rates'!$C$11,IF(AND(F216="LOW",G216="MODERATE"),'Erosion Rates'!$C$12,IF(AND(F216="LOW",G216="HIGH"),'Erosion Rates'!$C$13,IF(AND(F216="LOW",G216="VERY HIGH"),'Erosion Rates'!$C$14,IF(AND(F216="LOW",G216="EXTREME"),'Erosion Rates'!$C$15,IF(AND(F216="MODERATE",G216="VERY LOW"),'Erosion Rates'!$C$16,IF(AND(F216="MODERATE",G216="LOW"),'Erosion Rates'!$C$17,IF(AND(F216="MODERATE",G216="MODERATE"),'Erosion Rates'!$C$18,IF(AND(F216="MODERATE",G216="HIGH"),'Erosion Rates'!$C$19,IF(AND(F216="MODERATE",G216="VERY HIGH"),'Erosion Rates'!$C$20,IF(AND(F216="MODERATE",G216="EXTREME"),'Erosion Rates'!$C$21,IF(AND(F216="HIGH",G216="VERY LOW"),'Erosion Rates'!$C$22,IF(AND(F216="HIGH",G216="LOW"),'Erosion Rates'!$C$23,IF(AND(F216="HIGH",G216="MODERATE"),'Erosion Rates'!$C$24,IF(AND(F216="HIGH",G216="HIGH"),'Erosion Rates'!$C$25,IF(AND(F216="HIGH",G216="VERY HIGH"),'Erosion Rates'!$C$26,IF(AND(F216="HIGH",G216="EXTREME"),'Erosion Rates'!$C$27,IF(AND(F216="VERY HIGH",G216="low"),'Erosion Rates'!$C$28,IF(AND(F216="VERY HIGH",G216="LOW"),'Erosion Rates'!$C$29,IF(AND(F216="VERY HIGH",G216="MODERATE"),'Erosion Rates'!$C$30,IF(AND(F216="VERY HIGH",G216="HIGH"),'Erosion Rates'!$C$31,IF(AND(F216="VERY HIGH",G216="VERY HIGH"),'Erosion Rates'!$C$32,IF(AND(F216="VERY HIGH",G216="EXTREME"),'Erosion Rates'!$C$33,IF(AND(F216="EXTREME",G216="VERY LOW"),'Erosion Rates'!$C$34,IF(AND(F216="EXTREME",G216="LOW"),'Erosion Rates'!$C$35,IF(AND(F216="EXTREME",G216="MODERATE"),'Erosion Rates'!$C$36,IF(AND(F216="EXTREME",G216="HIGH"),'Erosion Rates'!$C$37,IF(AND(F216="EXTREME",G216="VERY HIGH"),'Erosion Rates'!$C$38,IF(AND(F216="EXTREME",G216="EXTREME"),'Erosion Rates'!$C$39))))))))))))))))))))))))))))))))))))))</f>
        <v/>
      </c>
      <c r="I216" s="215" t="str">
        <f t="shared" si="39"/>
        <v/>
      </c>
      <c r="J216" s="210" t="str">
        <f>IF(D216=0,"",((I216*Instructions!F51/2000)))</f>
        <v/>
      </c>
      <c r="K216" s="215" t="str">
        <f>IF(D216=0,"",((I216*Instructions!F51/2000/D216)))</f>
        <v/>
      </c>
      <c r="L216" s="210" t="str">
        <f>IF(J216="","",J216*(Instructions!F55/100)*Instructions!F52)</f>
        <v/>
      </c>
      <c r="M216" s="210" t="str">
        <f>IF(J216="","",J216*(Instructions!F55/100)*Instructions!F53)</f>
        <v/>
      </c>
      <c r="N216" s="210" t="str">
        <f>IF(J216="","",J216*(Instructions!F55/100)*Instructions!F54)</f>
        <v/>
      </c>
      <c r="O216" s="216"/>
    </row>
    <row r="217" spans="1:15" ht="16.5" thickBot="1" x14ac:dyDescent="0.3">
      <c r="A217" s="222"/>
      <c r="B217" s="142"/>
      <c r="C217" s="142"/>
      <c r="D217" s="221"/>
      <c r="E217" s="221"/>
      <c r="F217" s="220"/>
      <c r="G217" s="220"/>
      <c r="H217" s="211"/>
      <c r="I217" s="215"/>
      <c r="J217" s="211"/>
      <c r="K217" s="215"/>
      <c r="L217" s="211"/>
      <c r="M217" s="211"/>
      <c r="N217" s="211"/>
      <c r="O217" s="217"/>
    </row>
    <row r="218" spans="1:15" ht="16.5" thickBot="1" x14ac:dyDescent="0.3">
      <c r="A218" s="222">
        <f>'BK # 107 - BEHI'!F6</f>
        <v>0</v>
      </c>
      <c r="B218" s="141"/>
      <c r="C218" s="141"/>
      <c r="D218" s="221">
        <f>'BK # 107 - BEHI'!Y6</f>
        <v>0</v>
      </c>
      <c r="E218" s="221">
        <f>'BK # 107 - BEHI'!A12</f>
        <v>0</v>
      </c>
      <c r="F218" s="219" t="str">
        <f>'BK # 107 - BEHI'!AU5</f>
        <v/>
      </c>
      <c r="G218" s="219" t="str">
        <f>'BK # 107 - NBS'!I52</f>
        <v xml:space="preserve"> </v>
      </c>
      <c r="H218" s="210" t="str">
        <f>IF(D218=0,"",IF(F218=0,"",IF(AND(F218="VERY LOW",G218="VERY LOW"),'Erosion Rates'!$C$4,IF(AND(F218="VERY LOW",G218="LOW"),'Erosion Rates'!$C$5,IF(AND(F218="VERY LOW",G218="MODERATE"),'Erosion Rates'!$C$6,IF(AND(F218="VERY LOW",G218="HIGH"),'Erosion Rates'!$C$7,IF(AND(F218="VERY LOW",G218="VERY HIGH"),'Erosion Rates'!$C$8,IF(AND(F218="VERY LOW",G218="EXTREME"),'Erosion Rates'!$C$9,IF(AND(F218="LOW",G218="VERY LOW"),'Erosion Rates'!$C$10,IF(AND(F218="LOW",G218="LOW"),'Erosion Rates'!$C$11,IF(AND(F218="LOW",G218="MODERATE"),'Erosion Rates'!$C$12,IF(AND(F218="LOW",G218="HIGH"),'Erosion Rates'!$C$13,IF(AND(F218="LOW",G218="VERY HIGH"),'Erosion Rates'!$C$14,IF(AND(F218="LOW",G218="EXTREME"),'Erosion Rates'!$C$15,IF(AND(F218="MODERATE",G218="VERY LOW"),'Erosion Rates'!$C$16,IF(AND(F218="MODERATE",G218="LOW"),'Erosion Rates'!$C$17,IF(AND(F218="MODERATE",G218="MODERATE"),'Erosion Rates'!$C$18,IF(AND(F218="MODERATE",G218="HIGH"),'Erosion Rates'!$C$19,IF(AND(F218="MODERATE",G218="VERY HIGH"),'Erosion Rates'!$C$20,IF(AND(F218="MODERATE",G218="EXTREME"),'Erosion Rates'!$C$21,IF(AND(F218="HIGH",G218="VERY LOW"),'Erosion Rates'!$C$22,IF(AND(F218="HIGH",G218="LOW"),'Erosion Rates'!$C$23,IF(AND(F218="HIGH",G218="MODERATE"),'Erosion Rates'!$C$24,IF(AND(F218="HIGH",G218="HIGH"),'Erosion Rates'!$C$25,IF(AND(F218="HIGH",G218="VERY HIGH"),'Erosion Rates'!$C$26,IF(AND(F218="HIGH",G218="EXTREME"),'Erosion Rates'!$C$27,IF(AND(F218="VERY HIGH",G218="low"),'Erosion Rates'!$C$28,IF(AND(F218="VERY HIGH",G218="LOW"),'Erosion Rates'!$C$29,IF(AND(F218="VERY HIGH",G218="MODERATE"),'Erosion Rates'!$C$30,IF(AND(F218="VERY HIGH",G218="HIGH"),'Erosion Rates'!$C$31,IF(AND(F218="VERY HIGH",G218="VERY HIGH"),'Erosion Rates'!$C$32,IF(AND(F218="VERY HIGH",G218="EXTREME"),'Erosion Rates'!$C$33,IF(AND(F218="EXTREME",G218="VERY LOW"),'Erosion Rates'!$C$34,IF(AND(F218="EXTREME",G218="LOW"),'Erosion Rates'!$C$35,IF(AND(F218="EXTREME",G218="MODERATE"),'Erosion Rates'!$C$36,IF(AND(F218="EXTREME",G218="HIGH"),'Erosion Rates'!$C$37,IF(AND(F218="EXTREME",G218="VERY HIGH"),'Erosion Rates'!$C$38,IF(AND(F218="EXTREME",G218="EXTREME"),'Erosion Rates'!$C$39))))))))))))))))))))))))))))))))))))))</f>
        <v/>
      </c>
      <c r="I218" s="215" t="str">
        <f t="shared" si="39"/>
        <v/>
      </c>
      <c r="J218" s="210" t="str">
        <f>IF(D218=0,"",((I218*Instructions!F51/2000)))</f>
        <v/>
      </c>
      <c r="K218" s="215" t="str">
        <f>IF(D218=0,"",((I218*Instructions!F51/2000/D218)))</f>
        <v/>
      </c>
      <c r="L218" s="210" t="str">
        <f>IF(J218="","",J218*(Instructions!F55/100)*Instructions!F52)</f>
        <v/>
      </c>
      <c r="M218" s="210" t="str">
        <f>IF(J218="","",J218*(Instructions!F55/100)*Instructions!F53)</f>
        <v/>
      </c>
      <c r="N218" s="210" t="str">
        <f>IF(J218="","",J218*(Instructions!F55/100)*Instructions!F54)</f>
        <v/>
      </c>
      <c r="O218" s="216"/>
    </row>
    <row r="219" spans="1:15" ht="16.5" thickBot="1" x14ac:dyDescent="0.3">
      <c r="A219" s="222"/>
      <c r="B219" s="142"/>
      <c r="C219" s="142"/>
      <c r="D219" s="221"/>
      <c r="E219" s="221"/>
      <c r="F219" s="220"/>
      <c r="G219" s="220"/>
      <c r="H219" s="211"/>
      <c r="I219" s="215"/>
      <c r="J219" s="211"/>
      <c r="K219" s="215"/>
      <c r="L219" s="211"/>
      <c r="M219" s="211"/>
      <c r="N219" s="211"/>
      <c r="O219" s="217"/>
    </row>
    <row r="220" spans="1:15" ht="16.5" thickBot="1" x14ac:dyDescent="0.3">
      <c r="A220" s="222">
        <f>'BK # 108 - BEHI'!F6</f>
        <v>0</v>
      </c>
      <c r="B220" s="141"/>
      <c r="C220" s="141"/>
      <c r="D220" s="221">
        <f>'BK # 108 - BEHI'!Y6</f>
        <v>0</v>
      </c>
      <c r="E220" s="221">
        <f>'BK # 108 - BEHI'!A12</f>
        <v>0</v>
      </c>
      <c r="F220" s="219" t="str">
        <f>'BK # 108 - BEHI'!AU5</f>
        <v/>
      </c>
      <c r="G220" s="219" t="str">
        <f>'BK # 108 - NBS'!I52</f>
        <v xml:space="preserve"> </v>
      </c>
      <c r="H220" s="210" t="str">
        <f>IF(D220=0,"",IF(F220=0,"",IF(AND(F220="VERY LOW",G220="VERY LOW"),'Erosion Rates'!$C$4,IF(AND(F220="VERY LOW",G220="LOW"),'Erosion Rates'!$C$5,IF(AND(F220="VERY LOW",G220="MODERATE"),'Erosion Rates'!$C$6,IF(AND(F220="VERY LOW",G220="HIGH"),'Erosion Rates'!$C$7,IF(AND(F220="VERY LOW",G220="VERY HIGH"),'Erosion Rates'!$C$8,IF(AND(F220="VERY LOW",G220="EXTREME"),'Erosion Rates'!$C$9,IF(AND(F220="LOW",G220="VERY LOW"),'Erosion Rates'!$C$10,IF(AND(F220="LOW",G220="LOW"),'Erosion Rates'!$C$11,IF(AND(F220="LOW",G220="MODERATE"),'Erosion Rates'!$C$12,IF(AND(F220="LOW",G220="HIGH"),'Erosion Rates'!$C$13,IF(AND(F220="LOW",G220="VERY HIGH"),'Erosion Rates'!$C$14,IF(AND(F220="LOW",G220="EXTREME"),'Erosion Rates'!$C$15,IF(AND(F220="MODERATE",G220="VERY LOW"),'Erosion Rates'!$C$16,IF(AND(F220="MODERATE",G220="LOW"),'Erosion Rates'!$C$17,IF(AND(F220="MODERATE",G220="MODERATE"),'Erosion Rates'!$C$18,IF(AND(F220="MODERATE",G220="HIGH"),'Erosion Rates'!$C$19,IF(AND(F220="MODERATE",G220="VERY HIGH"),'Erosion Rates'!$C$20,IF(AND(F220="MODERATE",G220="EXTREME"),'Erosion Rates'!$C$21,IF(AND(F220="HIGH",G220="VERY LOW"),'Erosion Rates'!$C$22,IF(AND(F220="HIGH",G220="LOW"),'Erosion Rates'!$C$23,IF(AND(F220="HIGH",G220="MODERATE"),'Erosion Rates'!$C$24,IF(AND(F220="HIGH",G220="HIGH"),'Erosion Rates'!$C$25,IF(AND(F220="HIGH",G220="VERY HIGH"),'Erosion Rates'!$C$26,IF(AND(F220="HIGH",G220="EXTREME"),'Erosion Rates'!$C$27,IF(AND(F220="VERY HIGH",G220="low"),'Erosion Rates'!$C$28,IF(AND(F220="VERY HIGH",G220="LOW"),'Erosion Rates'!$C$29,IF(AND(F220="VERY HIGH",G220="MODERATE"),'Erosion Rates'!$C$30,IF(AND(F220="VERY HIGH",G220="HIGH"),'Erosion Rates'!$C$31,IF(AND(F220="VERY HIGH",G220="VERY HIGH"),'Erosion Rates'!$C$32,IF(AND(F220="VERY HIGH",G220="EXTREME"),'Erosion Rates'!$C$33,IF(AND(F220="EXTREME",G220="VERY LOW"),'Erosion Rates'!$C$34,IF(AND(F220="EXTREME",G220="LOW"),'Erosion Rates'!$C$35,IF(AND(F220="EXTREME",G220="MODERATE"),'Erosion Rates'!$C$36,IF(AND(F220="EXTREME",G220="HIGH"),'Erosion Rates'!$C$37,IF(AND(F220="EXTREME",G220="VERY HIGH"),'Erosion Rates'!$C$38,IF(AND(F220="EXTREME",G220="EXTREME"),'Erosion Rates'!$C$39))))))))))))))))))))))))))))))))))))))</f>
        <v/>
      </c>
      <c r="I220" s="215" t="str">
        <f t="shared" si="39"/>
        <v/>
      </c>
      <c r="J220" s="210" t="str">
        <f>IF(D220=0,"",((I220*Instructions!F51/2000)))</f>
        <v/>
      </c>
      <c r="K220" s="215" t="str">
        <f>IF(D220=0,"",((I220*Instructions!F51/2000/D220)))</f>
        <v/>
      </c>
      <c r="L220" s="210" t="str">
        <f>IF(J220="","",J220*(Instructions!F55/100)*Instructions!F52)</f>
        <v/>
      </c>
      <c r="M220" s="210" t="str">
        <f>IF(J220="","",J220*(Instructions!F55/100)*Instructions!F53)</f>
        <v/>
      </c>
      <c r="N220" s="210" t="str">
        <f>IF(J220="","",J220*(Instructions!F55/100)*Instructions!F54)</f>
        <v/>
      </c>
      <c r="O220" s="216"/>
    </row>
    <row r="221" spans="1:15" ht="16.5" thickBot="1" x14ac:dyDescent="0.3">
      <c r="A221" s="222"/>
      <c r="B221" s="142"/>
      <c r="C221" s="142"/>
      <c r="D221" s="221"/>
      <c r="E221" s="221"/>
      <c r="F221" s="220"/>
      <c r="G221" s="220"/>
      <c r="H221" s="211"/>
      <c r="I221" s="215"/>
      <c r="J221" s="211"/>
      <c r="K221" s="215"/>
      <c r="L221" s="211"/>
      <c r="M221" s="211"/>
      <c r="N221" s="211"/>
      <c r="O221" s="217"/>
    </row>
    <row r="222" spans="1:15" ht="16.5" thickBot="1" x14ac:dyDescent="0.3">
      <c r="A222" s="222">
        <f>'BK # 109 - BEHI'!F6</f>
        <v>0</v>
      </c>
      <c r="B222" s="141"/>
      <c r="C222" s="141"/>
      <c r="D222" s="221">
        <f>'BK # 109 - BEHI'!Y6</f>
        <v>0</v>
      </c>
      <c r="E222" s="221">
        <f>'BK # 109 - BEHI'!A12</f>
        <v>0</v>
      </c>
      <c r="F222" s="219" t="str">
        <f>'BK # 109 - BEHI'!AU5</f>
        <v/>
      </c>
      <c r="G222" s="219" t="str">
        <f>'BK # 109 - NBS'!I52</f>
        <v xml:space="preserve"> </v>
      </c>
      <c r="H222" s="210" t="str">
        <f>IF(D222=0,"",IF(F222=0,"",IF(AND(F222="VERY LOW",G222="VERY LOW"),'Erosion Rates'!$C$4,IF(AND(F222="VERY LOW",G222="LOW"),'Erosion Rates'!$C$5,IF(AND(F222="VERY LOW",G222="MODERATE"),'Erosion Rates'!$C$6,IF(AND(F222="VERY LOW",G222="HIGH"),'Erosion Rates'!$C$7,IF(AND(F222="VERY LOW",G222="VERY HIGH"),'Erosion Rates'!$C$8,IF(AND(F222="VERY LOW",G222="EXTREME"),'Erosion Rates'!$C$9,IF(AND(F222="LOW",G222="VERY LOW"),'Erosion Rates'!$C$10,IF(AND(F222="LOW",G222="LOW"),'Erosion Rates'!$C$11,IF(AND(F222="LOW",G222="MODERATE"),'Erosion Rates'!$C$12,IF(AND(F222="LOW",G222="HIGH"),'Erosion Rates'!$C$13,IF(AND(F222="LOW",G222="VERY HIGH"),'Erosion Rates'!$C$14,IF(AND(F222="LOW",G222="EXTREME"),'Erosion Rates'!$C$15,IF(AND(F222="MODERATE",G222="VERY LOW"),'Erosion Rates'!$C$16,IF(AND(F222="MODERATE",G222="LOW"),'Erosion Rates'!$C$17,IF(AND(F222="MODERATE",G222="MODERATE"),'Erosion Rates'!$C$18,IF(AND(F222="MODERATE",G222="HIGH"),'Erosion Rates'!$C$19,IF(AND(F222="MODERATE",G222="VERY HIGH"),'Erosion Rates'!$C$20,IF(AND(F222="MODERATE",G222="EXTREME"),'Erosion Rates'!$C$21,IF(AND(F222="HIGH",G222="VERY LOW"),'Erosion Rates'!$C$22,IF(AND(F222="HIGH",G222="LOW"),'Erosion Rates'!$C$23,IF(AND(F222="HIGH",G222="MODERATE"),'Erosion Rates'!$C$24,IF(AND(F222="HIGH",G222="HIGH"),'Erosion Rates'!$C$25,IF(AND(F222="HIGH",G222="VERY HIGH"),'Erosion Rates'!$C$26,IF(AND(F222="HIGH",G222="EXTREME"),'Erosion Rates'!$C$27,IF(AND(F222="VERY HIGH",G222="low"),'Erosion Rates'!$C$28,IF(AND(F222="VERY HIGH",G222="LOW"),'Erosion Rates'!$C$29,IF(AND(F222="VERY HIGH",G222="MODERATE"),'Erosion Rates'!$C$30,IF(AND(F222="VERY HIGH",G222="HIGH"),'Erosion Rates'!$C$31,IF(AND(F222="VERY HIGH",G222="VERY HIGH"),'Erosion Rates'!$C$32,IF(AND(F222="VERY HIGH",G222="EXTREME"),'Erosion Rates'!$C$33,IF(AND(F222="EXTREME",G222="VERY LOW"),'Erosion Rates'!$C$34,IF(AND(F222="EXTREME",G222="LOW"),'Erosion Rates'!$C$35,IF(AND(F222="EXTREME",G222="MODERATE"),'Erosion Rates'!$C$36,IF(AND(F222="EXTREME",G222="HIGH"),'Erosion Rates'!$C$37,IF(AND(F222="EXTREME",G222="VERY HIGH"),'Erosion Rates'!$C$38,IF(AND(F222="EXTREME",G222="EXTREME"),'Erosion Rates'!$C$39))))))))))))))))))))))))))))))))))))))</f>
        <v/>
      </c>
      <c r="I222" s="215" t="str">
        <f t="shared" si="39"/>
        <v/>
      </c>
      <c r="J222" s="210" t="str">
        <f>IF(D222=0,"",((I222*Instructions!F51/2000)))</f>
        <v/>
      </c>
      <c r="K222" s="215" t="str">
        <f>IF(D222=0,"",((I222*Instructions!F51/2000/D222)))</f>
        <v/>
      </c>
      <c r="L222" s="210" t="str">
        <f>IF(J222="","",J222*(Instructions!F55/100)*Instructions!F52)</f>
        <v/>
      </c>
      <c r="M222" s="210" t="str">
        <f>IF(J222="","",J222*(Instructions!F55/100)*Instructions!F53)</f>
        <v/>
      </c>
      <c r="N222" s="210" t="str">
        <f>IF(J222="","",J222*(Instructions!F55/100)*Instructions!F54)</f>
        <v/>
      </c>
      <c r="O222" s="216"/>
    </row>
    <row r="223" spans="1:15" ht="16.5" thickBot="1" x14ac:dyDescent="0.3">
      <c r="A223" s="222"/>
      <c r="B223" s="142"/>
      <c r="C223" s="142"/>
      <c r="D223" s="221"/>
      <c r="E223" s="221"/>
      <c r="F223" s="220"/>
      <c r="G223" s="220"/>
      <c r="H223" s="211"/>
      <c r="I223" s="215"/>
      <c r="J223" s="211"/>
      <c r="K223" s="215"/>
      <c r="L223" s="211"/>
      <c r="M223" s="211"/>
      <c r="N223" s="211"/>
      <c r="O223" s="217"/>
    </row>
    <row r="224" spans="1:15" ht="16.5" thickBot="1" x14ac:dyDescent="0.3">
      <c r="A224" s="222">
        <f>'BK # 110 - BEHI'!F6</f>
        <v>0</v>
      </c>
      <c r="B224" s="141"/>
      <c r="C224" s="141"/>
      <c r="D224" s="221">
        <f>'BK # 110 - BEHI'!Y6</f>
        <v>0</v>
      </c>
      <c r="E224" s="221">
        <f>'BK # 110 - BEHI'!A12</f>
        <v>0</v>
      </c>
      <c r="F224" s="219" t="str">
        <f>'BK # 110 - BEHI'!AU5</f>
        <v/>
      </c>
      <c r="G224" s="219" t="str">
        <f>'BK # 110 - NBS'!I52</f>
        <v xml:space="preserve"> </v>
      </c>
      <c r="H224" s="210" t="str">
        <f>IF(D224=0,"",IF(F224=0,"",IF(AND(F224="VERY LOW",G224="VERY LOW"),'Erosion Rates'!$C$4,IF(AND(F224="VERY LOW",G224="LOW"),'Erosion Rates'!$C$5,IF(AND(F224="VERY LOW",G224="MODERATE"),'Erosion Rates'!$C$6,IF(AND(F224="VERY LOW",G224="HIGH"),'Erosion Rates'!$C$7,IF(AND(F224="VERY LOW",G224="VERY HIGH"),'Erosion Rates'!$C$8,IF(AND(F224="VERY LOW",G224="EXTREME"),'Erosion Rates'!$C$9,IF(AND(F224="LOW",G224="VERY LOW"),'Erosion Rates'!$C$10,IF(AND(F224="LOW",G224="LOW"),'Erosion Rates'!$C$11,IF(AND(F224="LOW",G224="MODERATE"),'Erosion Rates'!$C$12,IF(AND(F224="LOW",G224="HIGH"),'Erosion Rates'!$C$13,IF(AND(F224="LOW",G224="VERY HIGH"),'Erosion Rates'!$C$14,IF(AND(F224="LOW",G224="EXTREME"),'Erosion Rates'!$C$15,IF(AND(F224="MODERATE",G224="VERY LOW"),'Erosion Rates'!$C$16,IF(AND(F224="MODERATE",G224="LOW"),'Erosion Rates'!$C$17,IF(AND(F224="MODERATE",G224="MODERATE"),'Erosion Rates'!$C$18,IF(AND(F224="MODERATE",G224="HIGH"),'Erosion Rates'!$C$19,IF(AND(F224="MODERATE",G224="VERY HIGH"),'Erosion Rates'!$C$20,IF(AND(F224="MODERATE",G224="EXTREME"),'Erosion Rates'!$C$21,IF(AND(F224="HIGH",G224="VERY LOW"),'Erosion Rates'!$C$22,IF(AND(F224="HIGH",G224="LOW"),'Erosion Rates'!$C$23,IF(AND(F224="HIGH",G224="MODERATE"),'Erosion Rates'!$C$24,IF(AND(F224="HIGH",G224="HIGH"),'Erosion Rates'!$C$25,IF(AND(F224="HIGH",G224="VERY HIGH"),'Erosion Rates'!$C$26,IF(AND(F224="HIGH",G224="EXTREME"),'Erosion Rates'!$C$27,IF(AND(F224="VERY HIGH",G224="low"),'Erosion Rates'!$C$28,IF(AND(F224="VERY HIGH",G224="LOW"),'Erosion Rates'!$C$29,IF(AND(F224="VERY HIGH",G224="MODERATE"),'Erosion Rates'!$C$30,IF(AND(F224="VERY HIGH",G224="HIGH"),'Erosion Rates'!$C$31,IF(AND(F224="VERY HIGH",G224="VERY HIGH"),'Erosion Rates'!$C$32,IF(AND(F224="VERY HIGH",G224="EXTREME"),'Erosion Rates'!$C$33,IF(AND(F224="EXTREME",G224="VERY LOW"),'Erosion Rates'!$C$34,IF(AND(F224="EXTREME",G224="LOW"),'Erosion Rates'!$C$35,IF(AND(F224="EXTREME",G224="MODERATE"),'Erosion Rates'!$C$36,IF(AND(F224="EXTREME",G224="HIGH"),'Erosion Rates'!$C$37,IF(AND(F224="EXTREME",G224="VERY HIGH"),'Erosion Rates'!$C$38,IF(AND(F224="EXTREME",G224="EXTREME"),'Erosion Rates'!$C$39))))))))))))))))))))))))))))))))))))))</f>
        <v/>
      </c>
      <c r="I224" s="215" t="str">
        <f t="shared" si="39"/>
        <v/>
      </c>
      <c r="J224" s="210" t="str">
        <f>IF(D224=0,"",((I224*Instructions!F51/2000)))</f>
        <v/>
      </c>
      <c r="K224" s="215" t="str">
        <f>IF(D224=0,"",((I224*Instructions!F51/2000/D224)))</f>
        <v/>
      </c>
      <c r="L224" s="210" t="str">
        <f>IF(J224="","",J224*(Instructions!F55/100)*Instructions!F52)</f>
        <v/>
      </c>
      <c r="M224" s="210" t="str">
        <f>IF(J224="","",J224*(Instructions!F55/100)*Instructions!F53)</f>
        <v/>
      </c>
      <c r="N224" s="210" t="str">
        <f>IF(J224="","",J224*(Instructions!F55/100)*Instructions!F54)</f>
        <v/>
      </c>
      <c r="O224" s="216"/>
    </row>
    <row r="225" spans="1:15" ht="16.5" thickBot="1" x14ac:dyDescent="0.3">
      <c r="A225" s="222"/>
      <c r="B225" s="142"/>
      <c r="C225" s="142"/>
      <c r="D225" s="221"/>
      <c r="E225" s="221"/>
      <c r="F225" s="220"/>
      <c r="G225" s="220"/>
      <c r="H225" s="211"/>
      <c r="I225" s="215"/>
      <c r="J225" s="211"/>
      <c r="K225" s="215"/>
      <c r="L225" s="211"/>
      <c r="M225" s="211"/>
      <c r="N225" s="211"/>
      <c r="O225" s="217"/>
    </row>
    <row r="226" spans="1:15" ht="16.5" thickBot="1" x14ac:dyDescent="0.3">
      <c r="A226" s="222">
        <f>'BK # 111 - BEHI'!F6</f>
        <v>0</v>
      </c>
      <c r="B226" s="141"/>
      <c r="C226" s="141"/>
      <c r="D226" s="221">
        <f>'BK # 111 - BEHI'!Y6</f>
        <v>0</v>
      </c>
      <c r="E226" s="221">
        <f>'BK # 111 - BEHI'!A12</f>
        <v>0</v>
      </c>
      <c r="F226" s="219" t="str">
        <f>'BK # 111 - BEHI'!AU5</f>
        <v/>
      </c>
      <c r="G226" s="219" t="str">
        <f>'BK # 111 - NBS'!I52</f>
        <v xml:space="preserve"> </v>
      </c>
      <c r="H226" s="210" t="str">
        <f>IF(D226=0,"",IF(F226=0,"",IF(AND(F226="VERY LOW",G226="VERY LOW"),'Erosion Rates'!$C$4,IF(AND(F226="VERY LOW",G226="LOW"),'Erosion Rates'!$C$5,IF(AND(F226="VERY LOW",G226="MODERATE"),'Erosion Rates'!$C$6,IF(AND(F226="VERY LOW",G226="HIGH"),'Erosion Rates'!$C$7,IF(AND(F226="VERY LOW",G226="VERY HIGH"),'Erosion Rates'!$C$8,IF(AND(F226="VERY LOW",G226="EXTREME"),'Erosion Rates'!$C$9,IF(AND(F226="LOW",G226="VERY LOW"),'Erosion Rates'!$C$10,IF(AND(F226="LOW",G226="LOW"),'Erosion Rates'!$C$11,IF(AND(F226="LOW",G226="MODERATE"),'Erosion Rates'!$C$12,IF(AND(F226="LOW",G226="HIGH"),'Erosion Rates'!$C$13,IF(AND(F226="LOW",G226="VERY HIGH"),'Erosion Rates'!$C$14,IF(AND(F226="LOW",G226="EXTREME"),'Erosion Rates'!$C$15,IF(AND(F226="MODERATE",G226="VERY LOW"),'Erosion Rates'!$C$16,IF(AND(F226="MODERATE",G226="LOW"),'Erosion Rates'!$C$17,IF(AND(F226="MODERATE",G226="MODERATE"),'Erosion Rates'!$C$18,IF(AND(F226="MODERATE",G226="HIGH"),'Erosion Rates'!$C$19,IF(AND(F226="MODERATE",G226="VERY HIGH"),'Erosion Rates'!$C$20,IF(AND(F226="MODERATE",G226="EXTREME"),'Erosion Rates'!$C$21,IF(AND(F226="HIGH",G226="VERY LOW"),'Erosion Rates'!$C$22,IF(AND(F226="HIGH",G226="LOW"),'Erosion Rates'!$C$23,IF(AND(F226="HIGH",G226="MODERATE"),'Erosion Rates'!$C$24,IF(AND(F226="HIGH",G226="HIGH"),'Erosion Rates'!$C$25,IF(AND(F226="HIGH",G226="VERY HIGH"),'Erosion Rates'!$C$26,IF(AND(F226="HIGH",G226="EXTREME"),'Erosion Rates'!$C$27,IF(AND(F226="VERY HIGH",G226="low"),'Erosion Rates'!$C$28,IF(AND(F226="VERY HIGH",G226="LOW"),'Erosion Rates'!$C$29,IF(AND(F226="VERY HIGH",G226="MODERATE"),'Erosion Rates'!$C$30,IF(AND(F226="VERY HIGH",G226="HIGH"),'Erosion Rates'!$C$31,IF(AND(F226="VERY HIGH",G226="VERY HIGH"),'Erosion Rates'!$C$32,IF(AND(F226="VERY HIGH",G226="EXTREME"),'Erosion Rates'!$C$33,IF(AND(F226="EXTREME",G226="VERY LOW"),'Erosion Rates'!$C$34,IF(AND(F226="EXTREME",G226="LOW"),'Erosion Rates'!$C$35,IF(AND(F226="EXTREME",G226="MODERATE"),'Erosion Rates'!$C$36,IF(AND(F226="EXTREME",G226="HIGH"),'Erosion Rates'!$C$37,IF(AND(F226="EXTREME",G226="VERY HIGH"),'Erosion Rates'!$C$38,IF(AND(F226="EXTREME",G226="EXTREME"),'Erosion Rates'!$C$39))))))))))))))))))))))))))))))))))))))</f>
        <v/>
      </c>
      <c r="I226" s="215" t="str">
        <f t="shared" si="39"/>
        <v/>
      </c>
      <c r="J226" s="210" t="str">
        <f>IF(D226=0,"",((I226*Instructions!F51/2000)))</f>
        <v/>
      </c>
      <c r="K226" s="215" t="str">
        <f>IF(D226=0,"",((I226*Instructions!F51/2000/D226)))</f>
        <v/>
      </c>
      <c r="L226" s="210" t="str">
        <f>IF(J226="","",J226*(Instructions!F55/100)*Instructions!F52)</f>
        <v/>
      </c>
      <c r="M226" s="210" t="str">
        <f>IF(J226="","",J226*(Instructions!F55/100)*Instructions!F53)</f>
        <v/>
      </c>
      <c r="N226" s="210" t="str">
        <f>IF(J226="","",J226*(Instructions!F55/100)*Instructions!F54)</f>
        <v/>
      </c>
      <c r="O226" s="216"/>
    </row>
    <row r="227" spans="1:15" ht="16.5" thickBot="1" x14ac:dyDescent="0.3">
      <c r="A227" s="222"/>
      <c r="B227" s="142"/>
      <c r="C227" s="142"/>
      <c r="D227" s="221"/>
      <c r="E227" s="221"/>
      <c r="F227" s="220"/>
      <c r="G227" s="220"/>
      <c r="H227" s="211"/>
      <c r="I227" s="215"/>
      <c r="J227" s="211"/>
      <c r="K227" s="215"/>
      <c r="L227" s="211"/>
      <c r="M227" s="211"/>
      <c r="N227" s="211"/>
      <c r="O227" s="217"/>
    </row>
    <row r="228" spans="1:15" ht="16.5" thickBot="1" x14ac:dyDescent="0.3">
      <c r="A228" s="222">
        <f>'BK # 112 - BEHI'!F6</f>
        <v>0</v>
      </c>
      <c r="B228" s="141"/>
      <c r="C228" s="141"/>
      <c r="D228" s="221">
        <f>'BK # 112 - BEHI'!Y6</f>
        <v>0</v>
      </c>
      <c r="E228" s="221">
        <f>'BK # 112 - BEHI'!A12</f>
        <v>0</v>
      </c>
      <c r="F228" s="219" t="str">
        <f>'BK # 112 - BEHI'!AU5</f>
        <v/>
      </c>
      <c r="G228" s="219" t="str">
        <f>'BK # 112 - NBS'!I52</f>
        <v xml:space="preserve"> </v>
      </c>
      <c r="H228" s="210" t="str">
        <f>IF(D228=0,"",IF(F228=0,"",IF(AND(F228="VERY LOW",G228="VERY LOW"),'Erosion Rates'!$C$4,IF(AND(F228="VERY LOW",G228="LOW"),'Erosion Rates'!$C$5,IF(AND(F228="VERY LOW",G228="MODERATE"),'Erosion Rates'!$C$6,IF(AND(F228="VERY LOW",G228="HIGH"),'Erosion Rates'!$C$7,IF(AND(F228="VERY LOW",G228="VERY HIGH"),'Erosion Rates'!$C$8,IF(AND(F228="VERY LOW",G228="EXTREME"),'Erosion Rates'!$C$9,IF(AND(F228="LOW",G228="VERY LOW"),'Erosion Rates'!$C$10,IF(AND(F228="LOW",G228="LOW"),'Erosion Rates'!$C$11,IF(AND(F228="LOW",G228="MODERATE"),'Erosion Rates'!$C$12,IF(AND(F228="LOW",G228="HIGH"),'Erosion Rates'!$C$13,IF(AND(F228="LOW",G228="VERY HIGH"),'Erosion Rates'!$C$14,IF(AND(F228="LOW",G228="EXTREME"),'Erosion Rates'!$C$15,IF(AND(F228="MODERATE",G228="VERY LOW"),'Erosion Rates'!$C$16,IF(AND(F228="MODERATE",G228="LOW"),'Erosion Rates'!$C$17,IF(AND(F228="MODERATE",G228="MODERATE"),'Erosion Rates'!$C$18,IF(AND(F228="MODERATE",G228="HIGH"),'Erosion Rates'!$C$19,IF(AND(F228="MODERATE",G228="VERY HIGH"),'Erosion Rates'!$C$20,IF(AND(F228="MODERATE",G228="EXTREME"),'Erosion Rates'!$C$21,IF(AND(F228="HIGH",G228="VERY LOW"),'Erosion Rates'!$C$22,IF(AND(F228="HIGH",G228="LOW"),'Erosion Rates'!$C$23,IF(AND(F228="HIGH",G228="MODERATE"),'Erosion Rates'!$C$24,IF(AND(F228="HIGH",G228="HIGH"),'Erosion Rates'!$C$25,IF(AND(F228="HIGH",G228="VERY HIGH"),'Erosion Rates'!$C$26,IF(AND(F228="HIGH",G228="EXTREME"),'Erosion Rates'!$C$27,IF(AND(F228="VERY HIGH",G228="low"),'Erosion Rates'!$C$28,IF(AND(F228="VERY HIGH",G228="LOW"),'Erosion Rates'!$C$29,IF(AND(F228="VERY HIGH",G228="MODERATE"),'Erosion Rates'!$C$30,IF(AND(F228="VERY HIGH",G228="HIGH"),'Erosion Rates'!$C$31,IF(AND(F228="VERY HIGH",G228="VERY HIGH"),'Erosion Rates'!$C$32,IF(AND(F228="VERY HIGH",G228="EXTREME"),'Erosion Rates'!$C$33,IF(AND(F228="EXTREME",G228="VERY LOW"),'Erosion Rates'!$C$34,IF(AND(F228="EXTREME",G228="LOW"),'Erosion Rates'!$C$35,IF(AND(F228="EXTREME",G228="MODERATE"),'Erosion Rates'!$C$36,IF(AND(F228="EXTREME",G228="HIGH"),'Erosion Rates'!$C$37,IF(AND(F228="EXTREME",G228="VERY HIGH"),'Erosion Rates'!$C$38,IF(AND(F228="EXTREME",G228="EXTREME"),'Erosion Rates'!$C$39))))))))))))))))))))))))))))))))))))))</f>
        <v/>
      </c>
      <c r="I228" s="215" t="str">
        <f t="shared" si="39"/>
        <v/>
      </c>
      <c r="J228" s="210" t="str">
        <f>IF(D228=0,"",((I228*Instructions!F51/2000)))</f>
        <v/>
      </c>
      <c r="K228" s="215" t="str">
        <f>IF(D228=0,"",((I228*Instructions!F51/2000/D228)))</f>
        <v/>
      </c>
      <c r="L228" s="210" t="str">
        <f>IF(J228="","",J228*(Instructions!F55/100)*Instructions!F52)</f>
        <v/>
      </c>
      <c r="M228" s="210" t="str">
        <f>IF(J228="","",J228*(Instructions!F55/100)*Instructions!F53)</f>
        <v/>
      </c>
      <c r="N228" s="210" t="str">
        <f>IF(J228="","",J228*(Instructions!F55/100)*Instructions!F54)</f>
        <v/>
      </c>
      <c r="O228" s="216"/>
    </row>
    <row r="229" spans="1:15" ht="16.5" thickBot="1" x14ac:dyDescent="0.3">
      <c r="A229" s="222"/>
      <c r="B229" s="142"/>
      <c r="C229" s="142"/>
      <c r="D229" s="221"/>
      <c r="E229" s="221"/>
      <c r="F229" s="220"/>
      <c r="G229" s="220"/>
      <c r="H229" s="211"/>
      <c r="I229" s="215"/>
      <c r="J229" s="211"/>
      <c r="K229" s="215"/>
      <c r="L229" s="211"/>
      <c r="M229" s="211"/>
      <c r="N229" s="211"/>
      <c r="O229" s="217"/>
    </row>
    <row r="230" spans="1:15" ht="16.5" thickBot="1" x14ac:dyDescent="0.3">
      <c r="A230" s="222">
        <f>'BK # 113 - BEHI'!F6</f>
        <v>0</v>
      </c>
      <c r="B230" s="141"/>
      <c r="C230" s="141"/>
      <c r="D230" s="221">
        <f>'BK # 113 - BEHI'!Y6</f>
        <v>0</v>
      </c>
      <c r="E230" s="221">
        <f>'BK # 113 - BEHI'!A12</f>
        <v>0</v>
      </c>
      <c r="F230" s="219" t="str">
        <f>'BK # 113 - BEHI'!AU5</f>
        <v/>
      </c>
      <c r="G230" s="219" t="str">
        <f>'BK # 113 - NBS'!I52</f>
        <v xml:space="preserve"> </v>
      </c>
      <c r="H230" s="210" t="str">
        <f>IF(D230=0,"",IF(F230=0,"",IF(AND(F230="VERY LOW",G230="VERY LOW"),'Erosion Rates'!$C$4,IF(AND(F230="VERY LOW",G230="LOW"),'Erosion Rates'!$C$5,IF(AND(F230="VERY LOW",G230="MODERATE"),'Erosion Rates'!$C$6,IF(AND(F230="VERY LOW",G230="HIGH"),'Erosion Rates'!$C$7,IF(AND(F230="VERY LOW",G230="VERY HIGH"),'Erosion Rates'!$C$8,IF(AND(F230="VERY LOW",G230="EXTREME"),'Erosion Rates'!$C$9,IF(AND(F230="LOW",G230="VERY LOW"),'Erosion Rates'!$C$10,IF(AND(F230="LOW",G230="LOW"),'Erosion Rates'!$C$11,IF(AND(F230="LOW",G230="MODERATE"),'Erosion Rates'!$C$12,IF(AND(F230="LOW",G230="HIGH"),'Erosion Rates'!$C$13,IF(AND(F230="LOW",G230="VERY HIGH"),'Erosion Rates'!$C$14,IF(AND(F230="LOW",G230="EXTREME"),'Erosion Rates'!$C$15,IF(AND(F230="MODERATE",G230="VERY LOW"),'Erosion Rates'!$C$16,IF(AND(F230="MODERATE",G230="LOW"),'Erosion Rates'!$C$17,IF(AND(F230="MODERATE",G230="MODERATE"),'Erosion Rates'!$C$18,IF(AND(F230="MODERATE",G230="HIGH"),'Erosion Rates'!$C$19,IF(AND(F230="MODERATE",G230="VERY HIGH"),'Erosion Rates'!$C$20,IF(AND(F230="MODERATE",G230="EXTREME"),'Erosion Rates'!$C$21,IF(AND(F230="HIGH",G230="VERY LOW"),'Erosion Rates'!$C$22,IF(AND(F230="HIGH",G230="LOW"),'Erosion Rates'!$C$23,IF(AND(F230="HIGH",G230="MODERATE"),'Erosion Rates'!$C$24,IF(AND(F230="HIGH",G230="HIGH"),'Erosion Rates'!$C$25,IF(AND(F230="HIGH",G230="VERY HIGH"),'Erosion Rates'!$C$26,IF(AND(F230="HIGH",G230="EXTREME"),'Erosion Rates'!$C$27,IF(AND(F230="VERY HIGH",G230="low"),'Erosion Rates'!$C$28,IF(AND(F230="VERY HIGH",G230="LOW"),'Erosion Rates'!$C$29,IF(AND(F230="VERY HIGH",G230="MODERATE"),'Erosion Rates'!$C$30,IF(AND(F230="VERY HIGH",G230="HIGH"),'Erosion Rates'!$C$31,IF(AND(F230="VERY HIGH",G230="VERY HIGH"),'Erosion Rates'!$C$32,IF(AND(F230="VERY HIGH",G230="EXTREME"),'Erosion Rates'!$C$33,IF(AND(F230="EXTREME",G230="VERY LOW"),'Erosion Rates'!$C$34,IF(AND(F230="EXTREME",G230="LOW"),'Erosion Rates'!$C$35,IF(AND(F230="EXTREME",G230="MODERATE"),'Erosion Rates'!$C$36,IF(AND(F230="EXTREME",G230="HIGH"),'Erosion Rates'!$C$37,IF(AND(F230="EXTREME",G230="VERY HIGH"),'Erosion Rates'!$C$38,IF(AND(F230="EXTREME",G230="EXTREME"),'Erosion Rates'!$C$39))))))))))))))))))))))))))))))))))))))</f>
        <v/>
      </c>
      <c r="I230" s="215" t="str">
        <f t="shared" si="39"/>
        <v/>
      </c>
      <c r="J230" s="210" t="str">
        <f>IF(D230=0,"",((I230*Instructions!F51/2000)))</f>
        <v/>
      </c>
      <c r="K230" s="215" t="str">
        <f>IF(D230=0,"",((I230*Instructions!F51/2000/D230)))</f>
        <v/>
      </c>
      <c r="L230" s="210" t="str">
        <f>IF(J230="","",J230*(Instructions!F55/100)*Instructions!F52)</f>
        <v/>
      </c>
      <c r="M230" s="210" t="str">
        <f>IF(J230="","",J230*(Instructions!F55/100)*Instructions!F53)</f>
        <v/>
      </c>
      <c r="N230" s="210" t="str">
        <f>IF(J230="","",J230*(Instructions!F55/100)*Instructions!F54)</f>
        <v/>
      </c>
      <c r="O230" s="216"/>
    </row>
    <row r="231" spans="1:15" ht="16.5" thickBot="1" x14ac:dyDescent="0.3">
      <c r="A231" s="222"/>
      <c r="B231" s="142"/>
      <c r="C231" s="142"/>
      <c r="D231" s="221"/>
      <c r="E231" s="221"/>
      <c r="F231" s="220"/>
      <c r="G231" s="220"/>
      <c r="H231" s="211"/>
      <c r="I231" s="215"/>
      <c r="J231" s="211"/>
      <c r="K231" s="215"/>
      <c r="L231" s="211"/>
      <c r="M231" s="211"/>
      <c r="N231" s="211"/>
      <c r="O231" s="217"/>
    </row>
    <row r="232" spans="1:15" ht="16.5" thickBot="1" x14ac:dyDescent="0.3">
      <c r="A232" s="222">
        <f>'BK # 114 - BEHI'!F6</f>
        <v>0</v>
      </c>
      <c r="B232" s="141"/>
      <c r="C232" s="141"/>
      <c r="D232" s="221">
        <f>'BK # 114 - BEHI'!Y6</f>
        <v>0</v>
      </c>
      <c r="E232" s="221">
        <f>'BK # 114 - BEHI'!A12</f>
        <v>0</v>
      </c>
      <c r="F232" s="219" t="str">
        <f>'BK # 114 - BEHI'!AU5</f>
        <v/>
      </c>
      <c r="G232" s="219" t="str">
        <f>'BK # 114 - NBS'!I52</f>
        <v xml:space="preserve"> </v>
      </c>
      <c r="H232" s="210" t="str">
        <f>IF(D232=0,"",IF(F232=0,"",IF(AND(F232="VERY LOW",G232="VERY LOW"),'Erosion Rates'!$C$4,IF(AND(F232="VERY LOW",G232="LOW"),'Erosion Rates'!$C$5,IF(AND(F232="VERY LOW",G232="MODERATE"),'Erosion Rates'!$C$6,IF(AND(F232="VERY LOW",G232="HIGH"),'Erosion Rates'!$C$7,IF(AND(F232="VERY LOW",G232="VERY HIGH"),'Erosion Rates'!$C$8,IF(AND(F232="VERY LOW",G232="EXTREME"),'Erosion Rates'!$C$9,IF(AND(F232="LOW",G232="VERY LOW"),'Erosion Rates'!$C$10,IF(AND(F232="LOW",G232="LOW"),'Erosion Rates'!$C$11,IF(AND(F232="LOW",G232="MODERATE"),'Erosion Rates'!$C$12,IF(AND(F232="LOW",G232="HIGH"),'Erosion Rates'!$C$13,IF(AND(F232="LOW",G232="VERY HIGH"),'Erosion Rates'!$C$14,IF(AND(F232="LOW",G232="EXTREME"),'Erosion Rates'!$C$15,IF(AND(F232="MODERATE",G232="VERY LOW"),'Erosion Rates'!$C$16,IF(AND(F232="MODERATE",G232="LOW"),'Erosion Rates'!$C$17,IF(AND(F232="MODERATE",G232="MODERATE"),'Erosion Rates'!$C$18,IF(AND(F232="MODERATE",G232="HIGH"),'Erosion Rates'!$C$19,IF(AND(F232="MODERATE",G232="VERY HIGH"),'Erosion Rates'!$C$20,IF(AND(F232="MODERATE",G232="EXTREME"),'Erosion Rates'!$C$21,IF(AND(F232="HIGH",G232="VERY LOW"),'Erosion Rates'!$C$22,IF(AND(F232="HIGH",G232="LOW"),'Erosion Rates'!$C$23,IF(AND(F232="HIGH",G232="MODERATE"),'Erosion Rates'!$C$24,IF(AND(F232="HIGH",G232="HIGH"),'Erosion Rates'!$C$25,IF(AND(F232="HIGH",G232="VERY HIGH"),'Erosion Rates'!$C$26,IF(AND(F232="HIGH",G232="EXTREME"),'Erosion Rates'!$C$27,IF(AND(F232="VERY HIGH",G232="low"),'Erosion Rates'!$C$28,IF(AND(F232="VERY HIGH",G232="LOW"),'Erosion Rates'!$C$29,IF(AND(F232="VERY HIGH",G232="MODERATE"),'Erosion Rates'!$C$30,IF(AND(F232="VERY HIGH",G232="HIGH"),'Erosion Rates'!$C$31,IF(AND(F232="VERY HIGH",G232="VERY HIGH"),'Erosion Rates'!$C$32,IF(AND(F232="VERY HIGH",G232="EXTREME"),'Erosion Rates'!$C$33,IF(AND(F232="EXTREME",G232="VERY LOW"),'Erosion Rates'!$C$34,IF(AND(F232="EXTREME",G232="LOW"),'Erosion Rates'!$C$35,IF(AND(F232="EXTREME",G232="MODERATE"),'Erosion Rates'!$C$36,IF(AND(F232="EXTREME",G232="HIGH"),'Erosion Rates'!$C$37,IF(AND(F232="EXTREME",G232="VERY HIGH"),'Erosion Rates'!$C$38,IF(AND(F232="EXTREME",G232="EXTREME"),'Erosion Rates'!$C$39))))))))))))))))))))))))))))))))))))))</f>
        <v/>
      </c>
      <c r="I232" s="215" t="str">
        <f t="shared" si="39"/>
        <v/>
      </c>
      <c r="J232" s="210" t="str">
        <f>IF(D232=0,"",((I232*Instructions!F51/2000)))</f>
        <v/>
      </c>
      <c r="K232" s="215" t="str">
        <f>IF(D232=0,"",((I232*Instructions!F51/2000/D232)))</f>
        <v/>
      </c>
      <c r="L232" s="210" t="str">
        <f>IF(J232="","",J232*(Instructions!F55/100)*Instructions!F52)</f>
        <v/>
      </c>
      <c r="M232" s="210" t="str">
        <f>IF(J232="","",J232*(Instructions!F55/100)*Instructions!F53)</f>
        <v/>
      </c>
      <c r="N232" s="210" t="str">
        <f>IF(J232="","",J232*(Instructions!F55/100)*Instructions!F54)</f>
        <v/>
      </c>
      <c r="O232" s="216"/>
    </row>
    <row r="233" spans="1:15" ht="16.5" thickBot="1" x14ac:dyDescent="0.3">
      <c r="A233" s="222"/>
      <c r="B233" s="142"/>
      <c r="C233" s="142"/>
      <c r="D233" s="221"/>
      <c r="E233" s="221"/>
      <c r="F233" s="220"/>
      <c r="G233" s="220"/>
      <c r="H233" s="211"/>
      <c r="I233" s="215"/>
      <c r="J233" s="211"/>
      <c r="K233" s="215"/>
      <c r="L233" s="211"/>
      <c r="M233" s="211"/>
      <c r="N233" s="211"/>
      <c r="O233" s="217"/>
    </row>
    <row r="234" spans="1:15" ht="16.5" thickBot="1" x14ac:dyDescent="0.3">
      <c r="A234" s="222">
        <f>'BK # 115 - BEHI'!F6</f>
        <v>0</v>
      </c>
      <c r="B234" s="141"/>
      <c r="C234" s="141"/>
      <c r="D234" s="221">
        <f>'BK # 115 - BEHI'!Y6</f>
        <v>0</v>
      </c>
      <c r="E234" s="221">
        <f>'BK # 115 - BEHI'!A12</f>
        <v>0</v>
      </c>
      <c r="F234" s="219" t="str">
        <f>'BK # 115 - BEHI'!AU5</f>
        <v/>
      </c>
      <c r="G234" s="219" t="str">
        <f>'BK # 115 - NBS'!I52</f>
        <v xml:space="preserve"> </v>
      </c>
      <c r="H234" s="210" t="str">
        <f>IF(D234=0,"",IF(F234=0,"",IF(AND(F234="VERY LOW",G234="VERY LOW"),'Erosion Rates'!$C$4,IF(AND(F234="VERY LOW",G234="LOW"),'Erosion Rates'!$C$5,IF(AND(F234="VERY LOW",G234="MODERATE"),'Erosion Rates'!$C$6,IF(AND(F234="VERY LOW",G234="HIGH"),'Erosion Rates'!$C$7,IF(AND(F234="VERY LOW",G234="VERY HIGH"),'Erosion Rates'!$C$8,IF(AND(F234="VERY LOW",G234="EXTREME"),'Erosion Rates'!$C$9,IF(AND(F234="LOW",G234="VERY LOW"),'Erosion Rates'!$C$10,IF(AND(F234="LOW",G234="LOW"),'Erosion Rates'!$C$11,IF(AND(F234="LOW",G234="MODERATE"),'Erosion Rates'!$C$12,IF(AND(F234="LOW",G234="HIGH"),'Erosion Rates'!$C$13,IF(AND(F234="LOW",G234="VERY HIGH"),'Erosion Rates'!$C$14,IF(AND(F234="LOW",G234="EXTREME"),'Erosion Rates'!$C$15,IF(AND(F234="MODERATE",G234="VERY LOW"),'Erosion Rates'!$C$16,IF(AND(F234="MODERATE",G234="LOW"),'Erosion Rates'!$C$17,IF(AND(F234="MODERATE",G234="MODERATE"),'Erosion Rates'!$C$18,IF(AND(F234="MODERATE",G234="HIGH"),'Erosion Rates'!$C$19,IF(AND(F234="MODERATE",G234="VERY HIGH"),'Erosion Rates'!$C$20,IF(AND(F234="MODERATE",G234="EXTREME"),'Erosion Rates'!$C$21,IF(AND(F234="HIGH",G234="VERY LOW"),'Erosion Rates'!$C$22,IF(AND(F234="HIGH",G234="LOW"),'Erosion Rates'!$C$23,IF(AND(F234="HIGH",G234="MODERATE"),'Erosion Rates'!$C$24,IF(AND(F234="HIGH",G234="HIGH"),'Erosion Rates'!$C$25,IF(AND(F234="HIGH",G234="VERY HIGH"),'Erosion Rates'!$C$26,IF(AND(F234="HIGH",G234="EXTREME"),'Erosion Rates'!$C$27,IF(AND(F234="VERY HIGH",G234="low"),'Erosion Rates'!$C$28,IF(AND(F234="VERY HIGH",G234="LOW"),'Erosion Rates'!$C$29,IF(AND(F234="VERY HIGH",G234="MODERATE"),'Erosion Rates'!$C$30,IF(AND(F234="VERY HIGH",G234="HIGH"),'Erosion Rates'!$C$31,IF(AND(F234="VERY HIGH",G234="VERY HIGH"),'Erosion Rates'!$C$32,IF(AND(F234="VERY HIGH",G234="EXTREME"),'Erosion Rates'!$C$33,IF(AND(F234="EXTREME",G234="VERY LOW"),'Erosion Rates'!$C$34,IF(AND(F234="EXTREME",G234="LOW"),'Erosion Rates'!$C$35,IF(AND(F234="EXTREME",G234="MODERATE"),'Erosion Rates'!$C$36,IF(AND(F234="EXTREME",G234="HIGH"),'Erosion Rates'!$C$37,IF(AND(F234="EXTREME",G234="VERY HIGH"),'Erosion Rates'!$C$38,IF(AND(F234="EXTREME",G234="EXTREME"),'Erosion Rates'!$C$39))))))))))))))))))))))))))))))))))))))</f>
        <v/>
      </c>
      <c r="I234" s="215" t="str">
        <f t="shared" si="39"/>
        <v/>
      </c>
      <c r="J234" s="210" t="str">
        <f>IF(D234=0,"",((I234*Instructions!F51/2000)))</f>
        <v/>
      </c>
      <c r="K234" s="215" t="str">
        <f>IF(D234=0,"",((I234*Instructions!F51/2000/D234)))</f>
        <v/>
      </c>
      <c r="L234" s="210" t="str">
        <f>IF(J234="","",J234*(Instructions!F55/100)*Instructions!F52)</f>
        <v/>
      </c>
      <c r="M234" s="210" t="str">
        <f>IF(J234="","",J234*(Instructions!F55/100)*Instructions!F53)</f>
        <v/>
      </c>
      <c r="N234" s="210" t="str">
        <f>IF(J234="","",J234*(Instructions!F55/100)*Instructions!F54)</f>
        <v/>
      </c>
      <c r="O234" s="216"/>
    </row>
    <row r="235" spans="1:15" ht="16.5" thickBot="1" x14ac:dyDescent="0.3">
      <c r="A235" s="222"/>
      <c r="B235" s="142"/>
      <c r="C235" s="142"/>
      <c r="D235" s="221"/>
      <c r="E235" s="221"/>
      <c r="F235" s="220"/>
      <c r="G235" s="220"/>
      <c r="H235" s="211"/>
      <c r="I235" s="215"/>
      <c r="J235" s="211"/>
      <c r="K235" s="215"/>
      <c r="L235" s="211"/>
      <c r="M235" s="211"/>
      <c r="N235" s="211"/>
      <c r="O235" s="217"/>
    </row>
    <row r="236" spans="1:15" ht="16.5" thickBot="1" x14ac:dyDescent="0.3">
      <c r="A236" s="222">
        <f>'BK # 116 - BEHI'!F6</f>
        <v>0</v>
      </c>
      <c r="B236" s="141"/>
      <c r="C236" s="141"/>
      <c r="D236" s="221">
        <f>'BK # 116 - BEHI'!Y6</f>
        <v>0</v>
      </c>
      <c r="E236" s="221">
        <f>'BK # 116 - BEHI'!A12</f>
        <v>0</v>
      </c>
      <c r="F236" s="219" t="str">
        <f>'BK # 116 - BEHI'!AU5</f>
        <v/>
      </c>
      <c r="G236" s="219" t="str">
        <f>'BK # 116 - NBS'!I52</f>
        <v xml:space="preserve"> </v>
      </c>
      <c r="H236" s="210" t="str">
        <f>IF(D236=0,"",IF(F236=0,"",IF(AND(F236="VERY LOW",G236="VERY LOW"),'Erosion Rates'!$C$4,IF(AND(F236="VERY LOW",G236="LOW"),'Erosion Rates'!$C$5,IF(AND(F236="VERY LOW",G236="MODERATE"),'Erosion Rates'!$C$6,IF(AND(F236="VERY LOW",G236="HIGH"),'Erosion Rates'!$C$7,IF(AND(F236="VERY LOW",G236="VERY HIGH"),'Erosion Rates'!$C$8,IF(AND(F236="VERY LOW",G236="EXTREME"),'Erosion Rates'!$C$9,IF(AND(F236="LOW",G236="VERY LOW"),'Erosion Rates'!$C$10,IF(AND(F236="LOW",G236="LOW"),'Erosion Rates'!$C$11,IF(AND(F236="LOW",G236="MODERATE"),'Erosion Rates'!$C$12,IF(AND(F236="LOW",G236="HIGH"),'Erosion Rates'!$C$13,IF(AND(F236="LOW",G236="VERY HIGH"),'Erosion Rates'!$C$14,IF(AND(F236="LOW",G236="EXTREME"),'Erosion Rates'!$C$15,IF(AND(F236="MODERATE",G236="VERY LOW"),'Erosion Rates'!$C$16,IF(AND(F236="MODERATE",G236="LOW"),'Erosion Rates'!$C$17,IF(AND(F236="MODERATE",G236="MODERATE"),'Erosion Rates'!$C$18,IF(AND(F236="MODERATE",G236="HIGH"),'Erosion Rates'!$C$19,IF(AND(F236="MODERATE",G236="VERY HIGH"),'Erosion Rates'!$C$20,IF(AND(F236="MODERATE",G236="EXTREME"),'Erosion Rates'!$C$21,IF(AND(F236="HIGH",G236="VERY LOW"),'Erosion Rates'!$C$22,IF(AND(F236="HIGH",G236="LOW"),'Erosion Rates'!$C$23,IF(AND(F236="HIGH",G236="MODERATE"),'Erosion Rates'!$C$24,IF(AND(F236="HIGH",G236="HIGH"),'Erosion Rates'!$C$25,IF(AND(F236="HIGH",G236="VERY HIGH"),'Erosion Rates'!$C$26,IF(AND(F236="HIGH",G236="EXTREME"),'Erosion Rates'!$C$27,IF(AND(F236="VERY HIGH",G236="low"),'Erosion Rates'!$C$28,IF(AND(F236="VERY HIGH",G236="LOW"),'Erosion Rates'!$C$29,IF(AND(F236="VERY HIGH",G236="MODERATE"),'Erosion Rates'!$C$30,IF(AND(F236="VERY HIGH",G236="HIGH"),'Erosion Rates'!$C$31,IF(AND(F236="VERY HIGH",G236="VERY HIGH"),'Erosion Rates'!$C$32,IF(AND(F236="VERY HIGH",G236="EXTREME"),'Erosion Rates'!$C$33,IF(AND(F236="EXTREME",G236="VERY LOW"),'Erosion Rates'!$C$34,IF(AND(F236="EXTREME",G236="LOW"),'Erosion Rates'!$C$35,IF(AND(F236="EXTREME",G236="MODERATE"),'Erosion Rates'!$C$36,IF(AND(F236="EXTREME",G236="HIGH"),'Erosion Rates'!$C$37,IF(AND(F236="EXTREME",G236="VERY HIGH"),'Erosion Rates'!$C$38,IF(AND(F236="EXTREME",G236="EXTREME"),'Erosion Rates'!$C$39))))))))))))))))))))))))))))))))))))))</f>
        <v/>
      </c>
      <c r="I236" s="215" t="str">
        <f t="shared" si="39"/>
        <v/>
      </c>
      <c r="J236" s="210" t="str">
        <f>IF(D236=0,"",((I236*Instructions!F51/2000)))</f>
        <v/>
      </c>
      <c r="K236" s="215" t="str">
        <f>IF(D236=0,"",((I236*Instructions!F51/2000/D236)))</f>
        <v/>
      </c>
      <c r="L236" s="210" t="str">
        <f>IF(J236="","",J236*(Instructions!F55/100)*Instructions!F52)</f>
        <v/>
      </c>
      <c r="M236" s="210" t="str">
        <f>IF(J236="","",J236*(Instructions!F55/100)*Instructions!F53)</f>
        <v/>
      </c>
      <c r="N236" s="210" t="str">
        <f>IF(J236="","",J236*(Instructions!F55/100)*Instructions!F54)</f>
        <v/>
      </c>
      <c r="O236" s="216"/>
    </row>
    <row r="237" spans="1:15" ht="16.5" thickBot="1" x14ac:dyDescent="0.3">
      <c r="A237" s="222"/>
      <c r="B237" s="142"/>
      <c r="C237" s="142"/>
      <c r="D237" s="221"/>
      <c r="E237" s="221"/>
      <c r="F237" s="220"/>
      <c r="G237" s="220"/>
      <c r="H237" s="211"/>
      <c r="I237" s="215"/>
      <c r="J237" s="211"/>
      <c r="K237" s="215"/>
      <c r="L237" s="211"/>
      <c r="M237" s="211"/>
      <c r="N237" s="211"/>
      <c r="O237" s="217"/>
    </row>
    <row r="238" spans="1:15" ht="16.5" thickBot="1" x14ac:dyDescent="0.3">
      <c r="A238" s="222">
        <f>'BK # 117 - BEHI'!F6</f>
        <v>0</v>
      </c>
      <c r="B238" s="141"/>
      <c r="C238" s="141"/>
      <c r="D238" s="221">
        <f>'BK # 117 - BEHI'!Y6</f>
        <v>0</v>
      </c>
      <c r="E238" s="221">
        <f>'BK # 117 - BEHI'!A12</f>
        <v>0</v>
      </c>
      <c r="F238" s="219" t="str">
        <f>'BK # 117 - BEHI'!AU5</f>
        <v/>
      </c>
      <c r="G238" s="219" t="str">
        <f>'BK # 117 - NBS'!I52</f>
        <v xml:space="preserve"> </v>
      </c>
      <c r="H238" s="210" t="str">
        <f>IF(D238=0,"",IF(F238=0,"",IF(AND(F238="VERY LOW",G238="VERY LOW"),'Erosion Rates'!$C$4,IF(AND(F238="VERY LOW",G238="LOW"),'Erosion Rates'!$C$5,IF(AND(F238="VERY LOW",G238="MODERATE"),'Erosion Rates'!$C$6,IF(AND(F238="VERY LOW",G238="HIGH"),'Erosion Rates'!$C$7,IF(AND(F238="VERY LOW",G238="VERY HIGH"),'Erosion Rates'!$C$8,IF(AND(F238="VERY LOW",G238="EXTREME"),'Erosion Rates'!$C$9,IF(AND(F238="LOW",G238="VERY LOW"),'Erosion Rates'!$C$10,IF(AND(F238="LOW",G238="LOW"),'Erosion Rates'!$C$11,IF(AND(F238="LOW",G238="MODERATE"),'Erosion Rates'!$C$12,IF(AND(F238="LOW",G238="HIGH"),'Erosion Rates'!$C$13,IF(AND(F238="LOW",G238="VERY HIGH"),'Erosion Rates'!$C$14,IF(AND(F238="LOW",G238="EXTREME"),'Erosion Rates'!$C$15,IF(AND(F238="MODERATE",G238="VERY LOW"),'Erosion Rates'!$C$16,IF(AND(F238="MODERATE",G238="LOW"),'Erosion Rates'!$C$17,IF(AND(F238="MODERATE",G238="MODERATE"),'Erosion Rates'!$C$18,IF(AND(F238="MODERATE",G238="HIGH"),'Erosion Rates'!$C$19,IF(AND(F238="MODERATE",G238="VERY HIGH"),'Erosion Rates'!$C$20,IF(AND(F238="MODERATE",G238="EXTREME"),'Erosion Rates'!$C$21,IF(AND(F238="HIGH",G238="VERY LOW"),'Erosion Rates'!$C$22,IF(AND(F238="HIGH",G238="LOW"),'Erosion Rates'!$C$23,IF(AND(F238="HIGH",G238="MODERATE"),'Erosion Rates'!$C$24,IF(AND(F238="HIGH",G238="HIGH"),'Erosion Rates'!$C$25,IF(AND(F238="HIGH",G238="VERY HIGH"),'Erosion Rates'!$C$26,IF(AND(F238="HIGH",G238="EXTREME"),'Erosion Rates'!$C$27,IF(AND(F238="VERY HIGH",G238="low"),'Erosion Rates'!$C$28,IF(AND(F238="VERY HIGH",G238="LOW"),'Erosion Rates'!$C$29,IF(AND(F238="VERY HIGH",G238="MODERATE"),'Erosion Rates'!$C$30,IF(AND(F238="VERY HIGH",G238="HIGH"),'Erosion Rates'!$C$31,IF(AND(F238="VERY HIGH",G238="VERY HIGH"),'Erosion Rates'!$C$32,IF(AND(F238="VERY HIGH",G238="EXTREME"),'Erosion Rates'!$C$33,IF(AND(F238="EXTREME",G238="VERY LOW"),'Erosion Rates'!$C$34,IF(AND(F238="EXTREME",G238="LOW"),'Erosion Rates'!$C$35,IF(AND(F238="EXTREME",G238="MODERATE"),'Erosion Rates'!$C$36,IF(AND(F238="EXTREME",G238="HIGH"),'Erosion Rates'!$C$37,IF(AND(F238="EXTREME",G238="VERY HIGH"),'Erosion Rates'!$C$38,IF(AND(F238="EXTREME",G238="EXTREME"),'Erosion Rates'!$C$39))))))))))))))))))))))))))))))))))))))</f>
        <v/>
      </c>
      <c r="I238" s="215" t="str">
        <f t="shared" si="39"/>
        <v/>
      </c>
      <c r="J238" s="210" t="str">
        <f>IF(D238=0,"",((I238*Instructions!F51/2000)))</f>
        <v/>
      </c>
      <c r="K238" s="215" t="str">
        <f>IF(D238=0,"",((I238*Instructions!F51/2000/D238)))</f>
        <v/>
      </c>
      <c r="L238" s="210" t="str">
        <f>IF(J238="","",J238*(Instructions!F55/100)*Instructions!F52)</f>
        <v/>
      </c>
      <c r="M238" s="210" t="str">
        <f>IF(J238="","",J238*(Instructions!F55/100)*Instructions!F53)</f>
        <v/>
      </c>
      <c r="N238" s="210" t="str">
        <f>IF(J238="","",J238*(Instructions!F55/100)*Instructions!F54)</f>
        <v/>
      </c>
      <c r="O238" s="216"/>
    </row>
    <row r="239" spans="1:15" ht="16.5" thickBot="1" x14ac:dyDescent="0.3">
      <c r="A239" s="222"/>
      <c r="B239" s="142"/>
      <c r="C239" s="142"/>
      <c r="D239" s="221"/>
      <c r="E239" s="221"/>
      <c r="F239" s="220"/>
      <c r="G239" s="220"/>
      <c r="H239" s="211"/>
      <c r="I239" s="215"/>
      <c r="J239" s="211"/>
      <c r="K239" s="215"/>
      <c r="L239" s="211"/>
      <c r="M239" s="211"/>
      <c r="N239" s="211"/>
      <c r="O239" s="217"/>
    </row>
    <row r="240" spans="1:15" ht="16.5" thickBot="1" x14ac:dyDescent="0.3">
      <c r="A240" s="222">
        <f>'BK # 118 - BEHI'!F6</f>
        <v>0</v>
      </c>
      <c r="B240" s="141"/>
      <c r="C240" s="141"/>
      <c r="D240" s="221">
        <f>'BK # 118 - BEHI'!Y6</f>
        <v>0</v>
      </c>
      <c r="E240" s="221">
        <f>'BK # 118 - BEHI'!A12</f>
        <v>0</v>
      </c>
      <c r="F240" s="219" t="str">
        <f>'BK # 118 - BEHI'!AU5</f>
        <v/>
      </c>
      <c r="G240" s="219" t="str">
        <f>'BK # 118 - NBS'!I52</f>
        <v xml:space="preserve"> </v>
      </c>
      <c r="H240" s="210" t="str">
        <f>IF(D240=0,"",IF(F240=0,"",IF(AND(F240="VERY LOW",G240="VERY LOW"),'Erosion Rates'!$C$4,IF(AND(F240="VERY LOW",G240="LOW"),'Erosion Rates'!$C$5,IF(AND(F240="VERY LOW",G240="MODERATE"),'Erosion Rates'!$C$6,IF(AND(F240="VERY LOW",G240="HIGH"),'Erosion Rates'!$C$7,IF(AND(F240="VERY LOW",G240="VERY HIGH"),'Erosion Rates'!$C$8,IF(AND(F240="VERY LOW",G240="EXTREME"),'Erosion Rates'!$C$9,IF(AND(F240="LOW",G240="VERY LOW"),'Erosion Rates'!$C$10,IF(AND(F240="LOW",G240="LOW"),'Erosion Rates'!$C$11,IF(AND(F240="LOW",G240="MODERATE"),'Erosion Rates'!$C$12,IF(AND(F240="LOW",G240="HIGH"),'Erosion Rates'!$C$13,IF(AND(F240="LOW",G240="VERY HIGH"),'Erosion Rates'!$C$14,IF(AND(F240="LOW",G240="EXTREME"),'Erosion Rates'!$C$15,IF(AND(F240="MODERATE",G240="VERY LOW"),'Erosion Rates'!$C$16,IF(AND(F240="MODERATE",G240="LOW"),'Erosion Rates'!$C$17,IF(AND(F240="MODERATE",G240="MODERATE"),'Erosion Rates'!$C$18,IF(AND(F240="MODERATE",G240="HIGH"),'Erosion Rates'!$C$19,IF(AND(F240="MODERATE",G240="VERY HIGH"),'Erosion Rates'!$C$20,IF(AND(F240="MODERATE",G240="EXTREME"),'Erosion Rates'!$C$21,IF(AND(F240="HIGH",G240="VERY LOW"),'Erosion Rates'!$C$22,IF(AND(F240="HIGH",G240="LOW"),'Erosion Rates'!$C$23,IF(AND(F240="HIGH",G240="MODERATE"),'Erosion Rates'!$C$24,IF(AND(F240="HIGH",G240="HIGH"),'Erosion Rates'!$C$25,IF(AND(F240="HIGH",G240="VERY HIGH"),'Erosion Rates'!$C$26,IF(AND(F240="HIGH",G240="EXTREME"),'Erosion Rates'!$C$27,IF(AND(F240="VERY HIGH",G240="low"),'Erosion Rates'!$C$28,IF(AND(F240="VERY HIGH",G240="LOW"),'Erosion Rates'!$C$29,IF(AND(F240="VERY HIGH",G240="MODERATE"),'Erosion Rates'!$C$30,IF(AND(F240="VERY HIGH",G240="HIGH"),'Erosion Rates'!$C$31,IF(AND(F240="VERY HIGH",G240="VERY HIGH"),'Erosion Rates'!$C$32,IF(AND(F240="VERY HIGH",G240="EXTREME"),'Erosion Rates'!$C$33,IF(AND(F240="EXTREME",G240="VERY LOW"),'Erosion Rates'!$C$34,IF(AND(F240="EXTREME",G240="LOW"),'Erosion Rates'!$C$35,IF(AND(F240="EXTREME",G240="MODERATE"),'Erosion Rates'!$C$36,IF(AND(F240="EXTREME",G240="HIGH"),'Erosion Rates'!$C$37,IF(AND(F240="EXTREME",G240="VERY HIGH"),'Erosion Rates'!$C$38,IF(AND(F240="EXTREME",G240="EXTREME"),'Erosion Rates'!$C$39))))))))))))))))))))))))))))))))))))))</f>
        <v/>
      </c>
      <c r="I240" s="215" t="str">
        <f t="shared" si="39"/>
        <v/>
      </c>
      <c r="J240" s="210" t="str">
        <f>IF(D240=0,"",((I240*Instructions!F51/2000)))</f>
        <v/>
      </c>
      <c r="K240" s="215" t="str">
        <f>IF(D240=0,"",((I240*Instructions!F51/2000/D240)))</f>
        <v/>
      </c>
      <c r="L240" s="210" t="str">
        <f>IF(J240="","",J240*(Instructions!F55/100)*Instructions!F52)</f>
        <v/>
      </c>
      <c r="M240" s="210" t="str">
        <f>IF(J240="","",J240*(Instructions!F55/100)*Instructions!F53)</f>
        <v/>
      </c>
      <c r="N240" s="210" t="str">
        <f>IF(J240="","",J240*(Instructions!F55/100)*Instructions!F54)</f>
        <v/>
      </c>
      <c r="O240" s="216"/>
    </row>
    <row r="241" spans="1:15" ht="16.5" thickBot="1" x14ac:dyDescent="0.3">
      <c r="A241" s="222"/>
      <c r="B241" s="142"/>
      <c r="C241" s="142"/>
      <c r="D241" s="221"/>
      <c r="E241" s="221"/>
      <c r="F241" s="220"/>
      <c r="G241" s="220"/>
      <c r="H241" s="211"/>
      <c r="I241" s="215"/>
      <c r="J241" s="211"/>
      <c r="K241" s="215"/>
      <c r="L241" s="211"/>
      <c r="M241" s="211"/>
      <c r="N241" s="211"/>
      <c r="O241" s="217"/>
    </row>
    <row r="242" spans="1:15" ht="16.5" thickBot="1" x14ac:dyDescent="0.3">
      <c r="A242" s="222">
        <f>'BK # 119 - BEHI'!F6</f>
        <v>0</v>
      </c>
      <c r="B242" s="141"/>
      <c r="C242" s="141"/>
      <c r="D242" s="221">
        <f>'BK # 119 - BEHI'!Y6</f>
        <v>0</v>
      </c>
      <c r="E242" s="221">
        <f>'BK # 119 - BEHI'!A12</f>
        <v>0</v>
      </c>
      <c r="F242" s="219" t="str">
        <f>'BK # 119 - BEHI'!AU5</f>
        <v/>
      </c>
      <c r="G242" s="219" t="str">
        <f>'BK # 119 - NBS'!I52</f>
        <v xml:space="preserve"> </v>
      </c>
      <c r="H242" s="210" t="str">
        <f>IF(D242=0,"",IF(F242=0,"",IF(AND(F242="VERY LOW",G242="VERY LOW"),'Erosion Rates'!$C$4,IF(AND(F242="VERY LOW",G242="LOW"),'Erosion Rates'!$C$5,IF(AND(F242="VERY LOW",G242="MODERATE"),'Erosion Rates'!$C$6,IF(AND(F242="VERY LOW",G242="HIGH"),'Erosion Rates'!$C$7,IF(AND(F242="VERY LOW",G242="VERY HIGH"),'Erosion Rates'!$C$8,IF(AND(F242="VERY LOW",G242="EXTREME"),'Erosion Rates'!$C$9,IF(AND(F242="LOW",G242="VERY LOW"),'Erosion Rates'!$C$10,IF(AND(F242="LOW",G242="LOW"),'Erosion Rates'!$C$11,IF(AND(F242="LOW",G242="MODERATE"),'Erosion Rates'!$C$12,IF(AND(F242="LOW",G242="HIGH"),'Erosion Rates'!$C$13,IF(AND(F242="LOW",G242="VERY HIGH"),'Erosion Rates'!$C$14,IF(AND(F242="LOW",G242="EXTREME"),'Erosion Rates'!$C$15,IF(AND(F242="MODERATE",G242="VERY LOW"),'Erosion Rates'!$C$16,IF(AND(F242="MODERATE",G242="LOW"),'Erosion Rates'!$C$17,IF(AND(F242="MODERATE",G242="MODERATE"),'Erosion Rates'!$C$18,IF(AND(F242="MODERATE",G242="HIGH"),'Erosion Rates'!$C$19,IF(AND(F242="MODERATE",G242="VERY HIGH"),'Erosion Rates'!$C$20,IF(AND(F242="MODERATE",G242="EXTREME"),'Erosion Rates'!$C$21,IF(AND(F242="HIGH",G242="VERY LOW"),'Erosion Rates'!$C$22,IF(AND(F242="HIGH",G242="LOW"),'Erosion Rates'!$C$23,IF(AND(F242="HIGH",G242="MODERATE"),'Erosion Rates'!$C$24,IF(AND(F242="HIGH",G242="HIGH"),'Erosion Rates'!$C$25,IF(AND(F242="HIGH",G242="VERY HIGH"),'Erosion Rates'!$C$26,IF(AND(F242="HIGH",G242="EXTREME"),'Erosion Rates'!$C$27,IF(AND(F242="VERY HIGH",G242="low"),'Erosion Rates'!$C$28,IF(AND(F242="VERY HIGH",G242="LOW"),'Erosion Rates'!$C$29,IF(AND(F242="VERY HIGH",G242="MODERATE"),'Erosion Rates'!$C$30,IF(AND(F242="VERY HIGH",G242="HIGH"),'Erosion Rates'!$C$31,IF(AND(F242="VERY HIGH",G242="VERY HIGH"),'Erosion Rates'!$C$32,IF(AND(F242="VERY HIGH",G242="EXTREME"),'Erosion Rates'!$C$33,IF(AND(F242="EXTREME",G242="VERY LOW"),'Erosion Rates'!$C$34,IF(AND(F242="EXTREME",G242="LOW"),'Erosion Rates'!$C$35,IF(AND(F242="EXTREME",G242="MODERATE"),'Erosion Rates'!$C$36,IF(AND(F242="EXTREME",G242="HIGH"),'Erosion Rates'!$C$37,IF(AND(F242="EXTREME",G242="VERY HIGH"),'Erosion Rates'!$C$38,IF(AND(F242="EXTREME",G242="EXTREME"),'Erosion Rates'!$C$39))))))))))))))))))))))))))))))))))))))</f>
        <v/>
      </c>
      <c r="I242" s="215" t="str">
        <f t="shared" si="39"/>
        <v/>
      </c>
      <c r="J242" s="210" t="str">
        <f>IF(D242=0,"",((I242*Instructions!F51/2000)))</f>
        <v/>
      </c>
      <c r="K242" s="215" t="str">
        <f>IF(D242=0,"",((I242*Instructions!F51/2000/D242)))</f>
        <v/>
      </c>
      <c r="L242" s="210" t="str">
        <f>IF(J242="","",J242*(Instructions!F55/100)*Instructions!F52)</f>
        <v/>
      </c>
      <c r="M242" s="210" t="str">
        <f>IF(J242="","",J242*(Instructions!F55/100)*Instructions!F53)</f>
        <v/>
      </c>
      <c r="N242" s="210" t="str">
        <f>IF(J242="","",J242*(Instructions!F55/100)*Instructions!F54)</f>
        <v/>
      </c>
      <c r="O242" s="216"/>
    </row>
    <row r="243" spans="1:15" ht="16.5" thickBot="1" x14ac:dyDescent="0.3">
      <c r="A243" s="222"/>
      <c r="B243" s="142"/>
      <c r="C243" s="142"/>
      <c r="D243" s="221"/>
      <c r="E243" s="221"/>
      <c r="F243" s="220"/>
      <c r="G243" s="220"/>
      <c r="H243" s="211"/>
      <c r="I243" s="215"/>
      <c r="J243" s="211"/>
      <c r="K243" s="215"/>
      <c r="L243" s="211"/>
      <c r="M243" s="211"/>
      <c r="N243" s="211"/>
      <c r="O243" s="217"/>
    </row>
    <row r="244" spans="1:15" ht="16.5" thickBot="1" x14ac:dyDescent="0.3">
      <c r="A244" s="222">
        <f>'BK # 120 - BEHI'!F6</f>
        <v>0</v>
      </c>
      <c r="B244" s="141"/>
      <c r="C244" s="141"/>
      <c r="D244" s="221">
        <f>'BK # 120 - BEHI'!Y6</f>
        <v>0</v>
      </c>
      <c r="E244" s="221">
        <f>'BK # 120 - BEHI'!A12</f>
        <v>0</v>
      </c>
      <c r="F244" s="219" t="str">
        <f>'BK # 120 - BEHI'!AU5</f>
        <v/>
      </c>
      <c r="G244" s="219" t="str">
        <f>'BK # 120 - NBS'!I52</f>
        <v xml:space="preserve"> </v>
      </c>
      <c r="H244" s="210" t="str">
        <f>IF(D244=0,"",IF(F244=0,"",IF(AND(F244="VERY LOW",G244="VERY LOW"),'Erosion Rates'!$C$4,IF(AND(F244="VERY LOW",G244="LOW"),'Erosion Rates'!$C$5,IF(AND(F244="VERY LOW",G244="MODERATE"),'Erosion Rates'!$C$6,IF(AND(F244="VERY LOW",G244="HIGH"),'Erosion Rates'!$C$7,IF(AND(F244="VERY LOW",G244="VERY HIGH"),'Erosion Rates'!$C$8,IF(AND(F244="VERY LOW",G244="EXTREME"),'Erosion Rates'!$C$9,IF(AND(F244="LOW",G244="VERY LOW"),'Erosion Rates'!$C$10,IF(AND(F244="LOW",G244="LOW"),'Erosion Rates'!$C$11,IF(AND(F244="LOW",G244="MODERATE"),'Erosion Rates'!$C$12,IF(AND(F244="LOW",G244="HIGH"),'Erosion Rates'!$C$13,IF(AND(F244="LOW",G244="VERY HIGH"),'Erosion Rates'!$C$14,IF(AND(F244="LOW",G244="EXTREME"),'Erosion Rates'!$C$15,IF(AND(F244="MODERATE",G244="VERY LOW"),'Erosion Rates'!$C$16,IF(AND(F244="MODERATE",G244="LOW"),'Erosion Rates'!$C$17,IF(AND(F244="MODERATE",G244="MODERATE"),'Erosion Rates'!$C$18,IF(AND(F244="MODERATE",G244="HIGH"),'Erosion Rates'!$C$19,IF(AND(F244="MODERATE",G244="VERY HIGH"),'Erosion Rates'!$C$20,IF(AND(F244="MODERATE",G244="EXTREME"),'Erosion Rates'!$C$21,IF(AND(F244="HIGH",G244="VERY LOW"),'Erosion Rates'!$C$22,IF(AND(F244="HIGH",G244="LOW"),'Erosion Rates'!$C$23,IF(AND(F244="HIGH",G244="MODERATE"),'Erosion Rates'!$C$24,IF(AND(F244="HIGH",G244="HIGH"),'Erosion Rates'!$C$25,IF(AND(F244="HIGH",G244="VERY HIGH"),'Erosion Rates'!$C$26,IF(AND(F244="HIGH",G244="EXTREME"),'Erosion Rates'!$C$27,IF(AND(F244="VERY HIGH",G244="low"),'Erosion Rates'!$C$28,IF(AND(F244="VERY HIGH",G244="LOW"),'Erosion Rates'!$C$29,IF(AND(F244="VERY HIGH",G244="MODERATE"),'Erosion Rates'!$C$30,IF(AND(F244="VERY HIGH",G244="HIGH"),'Erosion Rates'!$C$31,IF(AND(F244="VERY HIGH",G244="VERY HIGH"),'Erosion Rates'!$C$32,IF(AND(F244="VERY HIGH",G244="EXTREME"),'Erosion Rates'!$C$33,IF(AND(F244="EXTREME",G244="VERY LOW"),'Erosion Rates'!$C$34,IF(AND(F244="EXTREME",G244="LOW"),'Erosion Rates'!$C$35,IF(AND(F244="EXTREME",G244="MODERATE"),'Erosion Rates'!$C$36,IF(AND(F244="EXTREME",G244="HIGH"),'Erosion Rates'!$C$37,IF(AND(F244="EXTREME",G244="VERY HIGH"),'Erosion Rates'!$C$38,IF(AND(F244="EXTREME",G244="EXTREME"),'Erosion Rates'!$C$39))))))))))))))))))))))))))))))))))))))</f>
        <v/>
      </c>
      <c r="I244" s="215" t="str">
        <f t="shared" si="39"/>
        <v/>
      </c>
      <c r="J244" s="210" t="str">
        <f>IF(D244=0,"",((I244*Instructions!F51/2000)))</f>
        <v/>
      </c>
      <c r="K244" s="215" t="str">
        <f>IF(D244=0,"",((I244*Instructions!F51/2000/D244)))</f>
        <v/>
      </c>
      <c r="L244" s="210" t="str">
        <f>IF(J244="","",J244*(Instructions!F55/100)*Instructions!F52)</f>
        <v/>
      </c>
      <c r="M244" s="210" t="str">
        <f>IF(J244="","",J244*(Instructions!F55/100)*Instructions!F53)</f>
        <v/>
      </c>
      <c r="N244" s="210" t="str">
        <f>IF(J244="","",J244*(Instructions!F55/100)*Instructions!F54)</f>
        <v/>
      </c>
      <c r="O244" s="216"/>
    </row>
    <row r="245" spans="1:15" ht="16.5" thickBot="1" x14ac:dyDescent="0.3">
      <c r="A245" s="222"/>
      <c r="B245" s="142"/>
      <c r="C245" s="142"/>
      <c r="D245" s="221"/>
      <c r="E245" s="221"/>
      <c r="F245" s="220"/>
      <c r="G245" s="220"/>
      <c r="H245" s="211"/>
      <c r="I245" s="215"/>
      <c r="J245" s="211"/>
      <c r="K245" s="215"/>
      <c r="L245" s="211"/>
      <c r="M245" s="211"/>
      <c r="N245" s="211"/>
      <c r="O245" s="217"/>
    </row>
    <row r="246" spans="1:15" ht="16.5" thickBot="1" x14ac:dyDescent="0.3">
      <c r="A246" s="222">
        <f>'BK # 121 - BEHI'!F6</f>
        <v>0</v>
      </c>
      <c r="B246" s="141"/>
      <c r="C246" s="141"/>
      <c r="D246" s="221">
        <f>'BK # 121 - BEHI'!Y6</f>
        <v>0</v>
      </c>
      <c r="E246" s="221">
        <f>'BK # 121 - BEHI'!A12</f>
        <v>0</v>
      </c>
      <c r="F246" s="219" t="str">
        <f>'BK # 121 - BEHI'!AU5</f>
        <v/>
      </c>
      <c r="G246" s="219" t="str">
        <f>'BK # 121 - NBS'!I52</f>
        <v xml:space="preserve"> </v>
      </c>
      <c r="H246" s="210" t="str">
        <f>IF(D246=0,"",IF(F246=0,"",IF(AND(F246="VERY LOW",G246="VERY LOW"),'Erosion Rates'!$C$4,IF(AND(F246="VERY LOW",G246="LOW"),'Erosion Rates'!$C$5,IF(AND(F246="VERY LOW",G246="MODERATE"),'Erosion Rates'!$C$6,IF(AND(F246="VERY LOW",G246="HIGH"),'Erosion Rates'!$C$7,IF(AND(F246="VERY LOW",G246="VERY HIGH"),'Erosion Rates'!$C$8,IF(AND(F246="VERY LOW",G246="EXTREME"),'Erosion Rates'!$C$9,IF(AND(F246="LOW",G246="VERY LOW"),'Erosion Rates'!$C$10,IF(AND(F246="LOW",G246="LOW"),'Erosion Rates'!$C$11,IF(AND(F246="LOW",G246="MODERATE"),'Erosion Rates'!$C$12,IF(AND(F246="LOW",G246="HIGH"),'Erosion Rates'!$C$13,IF(AND(F246="LOW",G246="VERY HIGH"),'Erosion Rates'!$C$14,IF(AND(F246="LOW",G246="EXTREME"),'Erosion Rates'!$C$15,IF(AND(F246="MODERATE",G246="VERY LOW"),'Erosion Rates'!$C$16,IF(AND(F246="MODERATE",G246="LOW"),'Erosion Rates'!$C$17,IF(AND(F246="MODERATE",G246="MODERATE"),'Erosion Rates'!$C$18,IF(AND(F246="MODERATE",G246="HIGH"),'Erosion Rates'!$C$19,IF(AND(F246="MODERATE",G246="VERY HIGH"),'Erosion Rates'!$C$20,IF(AND(F246="MODERATE",G246="EXTREME"),'Erosion Rates'!$C$21,IF(AND(F246="HIGH",G246="VERY LOW"),'Erosion Rates'!$C$22,IF(AND(F246="HIGH",G246="LOW"),'Erosion Rates'!$C$23,IF(AND(F246="HIGH",G246="MODERATE"),'Erosion Rates'!$C$24,IF(AND(F246="HIGH",G246="HIGH"),'Erosion Rates'!$C$25,IF(AND(F246="HIGH",G246="VERY HIGH"),'Erosion Rates'!$C$26,IF(AND(F246="HIGH",G246="EXTREME"),'Erosion Rates'!$C$27,IF(AND(F246="VERY HIGH",G246="low"),'Erosion Rates'!$C$28,IF(AND(F246="VERY HIGH",G246="LOW"),'Erosion Rates'!$C$29,IF(AND(F246="VERY HIGH",G246="MODERATE"),'Erosion Rates'!$C$30,IF(AND(F246="VERY HIGH",G246="HIGH"),'Erosion Rates'!$C$31,IF(AND(F246="VERY HIGH",G246="VERY HIGH"),'Erosion Rates'!$C$32,IF(AND(F246="VERY HIGH",G246="EXTREME"),'Erosion Rates'!$C$33,IF(AND(F246="EXTREME",G246="VERY LOW"),'Erosion Rates'!$C$34,IF(AND(F246="EXTREME",G246="LOW"),'Erosion Rates'!$C$35,IF(AND(F246="EXTREME",G246="MODERATE"),'Erosion Rates'!$C$36,IF(AND(F246="EXTREME",G246="HIGH"),'Erosion Rates'!$C$37,IF(AND(F246="EXTREME",G246="VERY HIGH"),'Erosion Rates'!$C$38,IF(AND(F246="EXTREME",G246="EXTREME"),'Erosion Rates'!$C$39))))))))))))))))))))))))))))))))))))))</f>
        <v/>
      </c>
      <c r="I246" s="215" t="str">
        <f t="shared" si="39"/>
        <v/>
      </c>
      <c r="J246" s="210" t="str">
        <f>IF(D246=0,"",((I246*Instructions!F51/2000)))</f>
        <v/>
      </c>
      <c r="K246" s="215" t="str">
        <f>IF(D246=0,"",((I246*Instructions!F51/2000/D246)))</f>
        <v/>
      </c>
      <c r="L246" s="210" t="str">
        <f>IF(J246="","",J246*(Instructions!F55/100)*Instructions!F52)</f>
        <v/>
      </c>
      <c r="M246" s="210" t="str">
        <f>IF(J246="","",J246*(Instructions!F55/100)*Instructions!F53)</f>
        <v/>
      </c>
      <c r="N246" s="210" t="str">
        <f>IF(J246="","",J246*(Instructions!F55/100)*Instructions!F54)</f>
        <v/>
      </c>
      <c r="O246" s="216"/>
    </row>
    <row r="247" spans="1:15" ht="16.5" thickBot="1" x14ac:dyDescent="0.3">
      <c r="A247" s="222"/>
      <c r="B247" s="142"/>
      <c r="C247" s="142"/>
      <c r="D247" s="221"/>
      <c r="E247" s="221"/>
      <c r="F247" s="220"/>
      <c r="G247" s="220"/>
      <c r="H247" s="211"/>
      <c r="I247" s="215"/>
      <c r="J247" s="211"/>
      <c r="K247" s="215"/>
      <c r="L247" s="211"/>
      <c r="M247" s="211"/>
      <c r="N247" s="211"/>
      <c r="O247" s="217"/>
    </row>
    <row r="248" spans="1:15" ht="16.5" thickBot="1" x14ac:dyDescent="0.3">
      <c r="A248" s="222">
        <f>'BK # 122 - BEHI'!F6</f>
        <v>0</v>
      </c>
      <c r="B248" s="141"/>
      <c r="C248" s="141"/>
      <c r="D248" s="221">
        <f>'BK # 122 - BEHI'!Y6</f>
        <v>0</v>
      </c>
      <c r="E248" s="221">
        <f>'BK # 122 - BEHI'!A12</f>
        <v>0</v>
      </c>
      <c r="F248" s="219" t="str">
        <f>'BK # 122 - BEHI'!AU5</f>
        <v/>
      </c>
      <c r="G248" s="219" t="str">
        <f>'BK # 122 - NBS'!I52</f>
        <v xml:space="preserve"> </v>
      </c>
      <c r="H248" s="210" t="str">
        <f>IF(D248=0,"",IF(F248=0,"",IF(AND(F248="VERY LOW",G248="VERY LOW"),'Erosion Rates'!$C$4,IF(AND(F248="VERY LOW",G248="LOW"),'Erosion Rates'!$C$5,IF(AND(F248="VERY LOW",G248="MODERATE"),'Erosion Rates'!$C$6,IF(AND(F248="VERY LOW",G248="HIGH"),'Erosion Rates'!$C$7,IF(AND(F248="VERY LOW",G248="VERY HIGH"),'Erosion Rates'!$C$8,IF(AND(F248="VERY LOW",G248="EXTREME"),'Erosion Rates'!$C$9,IF(AND(F248="LOW",G248="VERY LOW"),'Erosion Rates'!$C$10,IF(AND(F248="LOW",G248="LOW"),'Erosion Rates'!$C$11,IF(AND(F248="LOW",G248="MODERATE"),'Erosion Rates'!$C$12,IF(AND(F248="LOW",G248="HIGH"),'Erosion Rates'!$C$13,IF(AND(F248="LOW",G248="VERY HIGH"),'Erosion Rates'!$C$14,IF(AND(F248="LOW",G248="EXTREME"),'Erosion Rates'!$C$15,IF(AND(F248="MODERATE",G248="VERY LOW"),'Erosion Rates'!$C$16,IF(AND(F248="MODERATE",G248="LOW"),'Erosion Rates'!$C$17,IF(AND(F248="MODERATE",G248="MODERATE"),'Erosion Rates'!$C$18,IF(AND(F248="MODERATE",G248="HIGH"),'Erosion Rates'!$C$19,IF(AND(F248="MODERATE",G248="VERY HIGH"),'Erosion Rates'!$C$20,IF(AND(F248="MODERATE",G248="EXTREME"),'Erosion Rates'!$C$21,IF(AND(F248="HIGH",G248="VERY LOW"),'Erosion Rates'!$C$22,IF(AND(F248="HIGH",G248="LOW"),'Erosion Rates'!$C$23,IF(AND(F248="HIGH",G248="MODERATE"),'Erosion Rates'!$C$24,IF(AND(F248="HIGH",G248="HIGH"),'Erosion Rates'!$C$25,IF(AND(F248="HIGH",G248="VERY HIGH"),'Erosion Rates'!$C$26,IF(AND(F248="HIGH",G248="EXTREME"),'Erosion Rates'!$C$27,IF(AND(F248="VERY HIGH",G248="low"),'Erosion Rates'!$C$28,IF(AND(F248="VERY HIGH",G248="LOW"),'Erosion Rates'!$C$29,IF(AND(F248="VERY HIGH",G248="MODERATE"),'Erosion Rates'!$C$30,IF(AND(F248="VERY HIGH",G248="HIGH"),'Erosion Rates'!$C$31,IF(AND(F248="VERY HIGH",G248="VERY HIGH"),'Erosion Rates'!$C$32,IF(AND(F248="VERY HIGH",G248="EXTREME"),'Erosion Rates'!$C$33,IF(AND(F248="EXTREME",G248="VERY LOW"),'Erosion Rates'!$C$34,IF(AND(F248="EXTREME",G248="LOW"),'Erosion Rates'!$C$35,IF(AND(F248="EXTREME",G248="MODERATE"),'Erosion Rates'!$C$36,IF(AND(F248="EXTREME",G248="HIGH"),'Erosion Rates'!$C$37,IF(AND(F248="EXTREME",G248="VERY HIGH"),'Erosion Rates'!$C$38,IF(AND(F248="EXTREME",G248="EXTREME"),'Erosion Rates'!$C$39))))))))))))))))))))))))))))))))))))))</f>
        <v/>
      </c>
      <c r="I248" s="215" t="str">
        <f t="shared" si="39"/>
        <v/>
      </c>
      <c r="J248" s="210" t="str">
        <f>IF(D248=0,"",((I248*Instructions!F51/2000)))</f>
        <v/>
      </c>
      <c r="K248" s="215" t="str">
        <f>IF(D248=0,"",((I248*Instructions!F51/2000/D248)))</f>
        <v/>
      </c>
      <c r="L248" s="210" t="str">
        <f>IF(J248="","",J248*(Instructions!F55/100)*Instructions!F52)</f>
        <v/>
      </c>
      <c r="M248" s="210" t="str">
        <f>IF(J248="","",J248*(Instructions!F55/100)*Instructions!F53)</f>
        <v/>
      </c>
      <c r="N248" s="210" t="str">
        <f>IF(J248="","",J248*(Instructions!F55/100)*Instructions!F54)</f>
        <v/>
      </c>
      <c r="O248" s="216"/>
    </row>
    <row r="249" spans="1:15" ht="16.5" thickBot="1" x14ac:dyDescent="0.3">
      <c r="A249" s="222"/>
      <c r="B249" s="142"/>
      <c r="C249" s="142"/>
      <c r="D249" s="221"/>
      <c r="E249" s="221"/>
      <c r="F249" s="220"/>
      <c r="G249" s="220"/>
      <c r="H249" s="211"/>
      <c r="I249" s="215"/>
      <c r="J249" s="211"/>
      <c r="K249" s="215"/>
      <c r="L249" s="211"/>
      <c r="M249" s="211"/>
      <c r="N249" s="211"/>
      <c r="O249" s="217"/>
    </row>
    <row r="250" spans="1:15" ht="16.5" thickBot="1" x14ac:dyDescent="0.3">
      <c r="A250" s="222">
        <f>'BK # 123 - BEHI'!F6</f>
        <v>0</v>
      </c>
      <c r="B250" s="141"/>
      <c r="C250" s="141"/>
      <c r="D250" s="221">
        <f>'BK # 123 - BEHI'!Y6</f>
        <v>0</v>
      </c>
      <c r="E250" s="221">
        <f>'BK # 123 - BEHI'!A12</f>
        <v>0</v>
      </c>
      <c r="F250" s="219" t="str">
        <f>'BK # 123 - BEHI'!AU5</f>
        <v/>
      </c>
      <c r="G250" s="219" t="str">
        <f>'BK # 123 - NBS'!I52</f>
        <v xml:space="preserve"> </v>
      </c>
      <c r="H250" s="210" t="str">
        <f>IF(D250=0,"",IF(F250=0,"",IF(AND(F250="VERY LOW",G250="VERY LOW"),'Erosion Rates'!$C$4,IF(AND(F250="VERY LOW",G250="LOW"),'Erosion Rates'!$C$5,IF(AND(F250="VERY LOW",G250="MODERATE"),'Erosion Rates'!$C$6,IF(AND(F250="VERY LOW",G250="HIGH"),'Erosion Rates'!$C$7,IF(AND(F250="VERY LOW",G250="VERY HIGH"),'Erosion Rates'!$C$8,IF(AND(F250="VERY LOW",G250="EXTREME"),'Erosion Rates'!$C$9,IF(AND(F250="LOW",G250="VERY LOW"),'Erosion Rates'!$C$10,IF(AND(F250="LOW",G250="LOW"),'Erosion Rates'!$C$11,IF(AND(F250="LOW",G250="MODERATE"),'Erosion Rates'!$C$12,IF(AND(F250="LOW",G250="HIGH"),'Erosion Rates'!$C$13,IF(AND(F250="LOW",G250="VERY HIGH"),'Erosion Rates'!$C$14,IF(AND(F250="LOW",G250="EXTREME"),'Erosion Rates'!$C$15,IF(AND(F250="MODERATE",G250="VERY LOW"),'Erosion Rates'!$C$16,IF(AND(F250="MODERATE",G250="LOW"),'Erosion Rates'!$C$17,IF(AND(F250="MODERATE",G250="MODERATE"),'Erosion Rates'!$C$18,IF(AND(F250="MODERATE",G250="HIGH"),'Erosion Rates'!$C$19,IF(AND(F250="MODERATE",G250="VERY HIGH"),'Erosion Rates'!$C$20,IF(AND(F250="MODERATE",G250="EXTREME"),'Erosion Rates'!$C$21,IF(AND(F250="HIGH",G250="VERY LOW"),'Erosion Rates'!$C$22,IF(AND(F250="HIGH",G250="LOW"),'Erosion Rates'!$C$23,IF(AND(F250="HIGH",G250="MODERATE"),'Erosion Rates'!$C$24,IF(AND(F250="HIGH",G250="HIGH"),'Erosion Rates'!$C$25,IF(AND(F250="HIGH",G250="VERY HIGH"),'Erosion Rates'!$C$26,IF(AND(F250="HIGH",G250="EXTREME"),'Erosion Rates'!$C$27,IF(AND(F250="VERY HIGH",G250="low"),'Erosion Rates'!$C$28,IF(AND(F250="VERY HIGH",G250="LOW"),'Erosion Rates'!$C$29,IF(AND(F250="VERY HIGH",G250="MODERATE"),'Erosion Rates'!$C$30,IF(AND(F250="VERY HIGH",G250="HIGH"),'Erosion Rates'!$C$31,IF(AND(F250="VERY HIGH",G250="VERY HIGH"),'Erosion Rates'!$C$32,IF(AND(F250="VERY HIGH",G250="EXTREME"),'Erosion Rates'!$C$33,IF(AND(F250="EXTREME",G250="VERY LOW"),'Erosion Rates'!$C$34,IF(AND(F250="EXTREME",G250="LOW"),'Erosion Rates'!$C$35,IF(AND(F250="EXTREME",G250="MODERATE"),'Erosion Rates'!$C$36,IF(AND(F250="EXTREME",G250="HIGH"),'Erosion Rates'!$C$37,IF(AND(F250="EXTREME",G250="VERY HIGH"),'Erosion Rates'!$C$38,IF(AND(F250="EXTREME",G250="EXTREME"),'Erosion Rates'!$C$39))))))))))))))))))))))))))))))))))))))</f>
        <v/>
      </c>
      <c r="I250" s="215" t="str">
        <f t="shared" si="39"/>
        <v/>
      </c>
      <c r="J250" s="210" t="str">
        <f>IF(D250=0,"",((I250*Instructions!F51/2000)))</f>
        <v/>
      </c>
      <c r="K250" s="215" t="str">
        <f>IF(D250=0,"",((I250*Instructions!F51/2000/D250)))</f>
        <v/>
      </c>
      <c r="L250" s="210" t="str">
        <f>IF(J250="","",J250*(Instructions!F55/100)*Instructions!F52)</f>
        <v/>
      </c>
      <c r="M250" s="210" t="str">
        <f>IF(J250="","",J250*(Instructions!F55/100)*Instructions!F53)</f>
        <v/>
      </c>
      <c r="N250" s="210" t="str">
        <f>IF(J250="","",J250*(Instructions!F55/100)*Instructions!F54)</f>
        <v/>
      </c>
      <c r="O250" s="216"/>
    </row>
    <row r="251" spans="1:15" ht="16.5" thickBot="1" x14ac:dyDescent="0.3">
      <c r="A251" s="222"/>
      <c r="B251" s="142"/>
      <c r="C251" s="142"/>
      <c r="D251" s="221"/>
      <c r="E251" s="221"/>
      <c r="F251" s="220"/>
      <c r="G251" s="220"/>
      <c r="H251" s="211"/>
      <c r="I251" s="215"/>
      <c r="J251" s="211"/>
      <c r="K251" s="215"/>
      <c r="L251" s="211"/>
      <c r="M251" s="211"/>
      <c r="N251" s="211"/>
      <c r="O251" s="217"/>
    </row>
    <row r="252" spans="1:15" ht="16.5" thickBot="1" x14ac:dyDescent="0.3">
      <c r="A252" s="222">
        <f>'BK # 124 - BEHI'!F6</f>
        <v>0</v>
      </c>
      <c r="B252" s="141"/>
      <c r="C252" s="141"/>
      <c r="D252" s="221">
        <f>'BK # 124 - BEHI'!Y6</f>
        <v>0</v>
      </c>
      <c r="E252" s="221">
        <f>'BK # 124 - BEHI'!A12</f>
        <v>0</v>
      </c>
      <c r="F252" s="219" t="str">
        <f>'BK # 124 - BEHI'!AU5</f>
        <v/>
      </c>
      <c r="G252" s="219" t="str">
        <f>'BK # 124 - NBS'!I52</f>
        <v xml:space="preserve"> </v>
      </c>
      <c r="H252" s="210" t="str">
        <f>IF(D252=0,"",IF(F252=0,"",IF(AND(F252="VERY LOW",G252="VERY LOW"),'Erosion Rates'!$C$4,IF(AND(F252="VERY LOW",G252="LOW"),'Erosion Rates'!$C$5,IF(AND(F252="VERY LOW",G252="MODERATE"),'Erosion Rates'!$C$6,IF(AND(F252="VERY LOW",G252="HIGH"),'Erosion Rates'!$C$7,IF(AND(F252="VERY LOW",G252="VERY HIGH"),'Erosion Rates'!$C$8,IF(AND(F252="VERY LOW",G252="EXTREME"),'Erosion Rates'!$C$9,IF(AND(F252="LOW",G252="VERY LOW"),'Erosion Rates'!$C$10,IF(AND(F252="LOW",G252="LOW"),'Erosion Rates'!$C$11,IF(AND(F252="LOW",G252="MODERATE"),'Erosion Rates'!$C$12,IF(AND(F252="LOW",G252="HIGH"),'Erosion Rates'!$C$13,IF(AND(F252="LOW",G252="VERY HIGH"),'Erosion Rates'!$C$14,IF(AND(F252="LOW",G252="EXTREME"),'Erosion Rates'!$C$15,IF(AND(F252="MODERATE",G252="VERY LOW"),'Erosion Rates'!$C$16,IF(AND(F252="MODERATE",G252="LOW"),'Erosion Rates'!$C$17,IF(AND(F252="MODERATE",G252="MODERATE"),'Erosion Rates'!$C$18,IF(AND(F252="MODERATE",G252="HIGH"),'Erosion Rates'!$C$19,IF(AND(F252="MODERATE",G252="VERY HIGH"),'Erosion Rates'!$C$20,IF(AND(F252="MODERATE",G252="EXTREME"),'Erosion Rates'!$C$21,IF(AND(F252="HIGH",G252="VERY LOW"),'Erosion Rates'!$C$22,IF(AND(F252="HIGH",G252="LOW"),'Erosion Rates'!$C$23,IF(AND(F252="HIGH",G252="MODERATE"),'Erosion Rates'!$C$24,IF(AND(F252="HIGH",G252="HIGH"),'Erosion Rates'!$C$25,IF(AND(F252="HIGH",G252="VERY HIGH"),'Erosion Rates'!$C$26,IF(AND(F252="HIGH",G252="EXTREME"),'Erosion Rates'!$C$27,IF(AND(F252="VERY HIGH",G252="low"),'Erosion Rates'!$C$28,IF(AND(F252="VERY HIGH",G252="LOW"),'Erosion Rates'!$C$29,IF(AND(F252="VERY HIGH",G252="MODERATE"),'Erosion Rates'!$C$30,IF(AND(F252="VERY HIGH",G252="HIGH"),'Erosion Rates'!$C$31,IF(AND(F252="VERY HIGH",G252="VERY HIGH"),'Erosion Rates'!$C$32,IF(AND(F252="VERY HIGH",G252="EXTREME"),'Erosion Rates'!$C$33,IF(AND(F252="EXTREME",G252="VERY LOW"),'Erosion Rates'!$C$34,IF(AND(F252="EXTREME",G252="LOW"),'Erosion Rates'!$C$35,IF(AND(F252="EXTREME",G252="MODERATE"),'Erosion Rates'!$C$36,IF(AND(F252="EXTREME",G252="HIGH"),'Erosion Rates'!$C$37,IF(AND(F252="EXTREME",G252="VERY HIGH"),'Erosion Rates'!$C$38,IF(AND(F252="EXTREME",G252="EXTREME"),'Erosion Rates'!$C$39))))))))))))))))))))))))))))))))))))))</f>
        <v/>
      </c>
      <c r="I252" s="215" t="str">
        <f t="shared" si="39"/>
        <v/>
      </c>
      <c r="J252" s="210" t="str">
        <f>IF(D252=0,"",((I252*Instructions!F51/2000)))</f>
        <v/>
      </c>
      <c r="K252" s="215" t="str">
        <f>IF(D252=0,"",((I252*Instructions!F51/2000/D252)))</f>
        <v/>
      </c>
      <c r="L252" s="210" t="str">
        <f>IF(J252="","",J252*(Instructions!F55/100)*Instructions!F52)</f>
        <v/>
      </c>
      <c r="M252" s="210" t="str">
        <f>IF(J252="","",J252*(Instructions!F55/100)*Instructions!F53)</f>
        <v/>
      </c>
      <c r="N252" s="210" t="str">
        <f>IF(J252="","",J252*(Instructions!F55/100)*Instructions!F54)</f>
        <v/>
      </c>
      <c r="O252" s="216"/>
    </row>
    <row r="253" spans="1:15" ht="16.5" thickBot="1" x14ac:dyDescent="0.3">
      <c r="A253" s="222"/>
      <c r="B253" s="142"/>
      <c r="C253" s="142"/>
      <c r="D253" s="221"/>
      <c r="E253" s="221"/>
      <c r="F253" s="220"/>
      <c r="G253" s="220"/>
      <c r="H253" s="211"/>
      <c r="I253" s="215"/>
      <c r="J253" s="211"/>
      <c r="K253" s="215"/>
      <c r="L253" s="211"/>
      <c r="M253" s="211"/>
      <c r="N253" s="211"/>
      <c r="O253" s="217"/>
    </row>
    <row r="254" spans="1:15" ht="16.5" thickBot="1" x14ac:dyDescent="0.3">
      <c r="A254" s="222">
        <f>'BK # 125 - BEHI'!F6</f>
        <v>0</v>
      </c>
      <c r="B254" s="141"/>
      <c r="C254" s="141"/>
      <c r="D254" s="221">
        <f>'BK # 125 - BEHI'!Y6</f>
        <v>0</v>
      </c>
      <c r="E254" s="221">
        <f>'BK # 125 - BEHI'!A12</f>
        <v>0</v>
      </c>
      <c r="F254" s="219" t="str">
        <f>'BK # 125 - BEHI'!AU5</f>
        <v/>
      </c>
      <c r="G254" s="219" t="str">
        <f>'BK # 125 - NBS'!I52</f>
        <v xml:space="preserve"> </v>
      </c>
      <c r="H254" s="210" t="str">
        <f>IF(D254=0,"",IF(F254=0,"",IF(AND(F254="VERY LOW",G254="VERY LOW"),'Erosion Rates'!$C$4,IF(AND(F254="VERY LOW",G254="LOW"),'Erosion Rates'!$C$5,IF(AND(F254="VERY LOW",G254="MODERATE"),'Erosion Rates'!$C$6,IF(AND(F254="VERY LOW",G254="HIGH"),'Erosion Rates'!$C$7,IF(AND(F254="VERY LOW",G254="VERY HIGH"),'Erosion Rates'!$C$8,IF(AND(F254="VERY LOW",G254="EXTREME"),'Erosion Rates'!$C$9,IF(AND(F254="LOW",G254="VERY LOW"),'Erosion Rates'!$C$10,IF(AND(F254="LOW",G254="LOW"),'Erosion Rates'!$C$11,IF(AND(F254="LOW",G254="MODERATE"),'Erosion Rates'!$C$12,IF(AND(F254="LOW",G254="HIGH"),'Erosion Rates'!$C$13,IF(AND(F254="LOW",G254="VERY HIGH"),'Erosion Rates'!$C$14,IF(AND(F254="LOW",G254="EXTREME"),'Erosion Rates'!$C$15,IF(AND(F254="MODERATE",G254="VERY LOW"),'Erosion Rates'!$C$16,IF(AND(F254="MODERATE",G254="LOW"),'Erosion Rates'!$C$17,IF(AND(F254="MODERATE",G254="MODERATE"),'Erosion Rates'!$C$18,IF(AND(F254="MODERATE",G254="HIGH"),'Erosion Rates'!$C$19,IF(AND(F254="MODERATE",G254="VERY HIGH"),'Erosion Rates'!$C$20,IF(AND(F254="MODERATE",G254="EXTREME"),'Erosion Rates'!$C$21,IF(AND(F254="HIGH",G254="VERY LOW"),'Erosion Rates'!$C$22,IF(AND(F254="HIGH",G254="LOW"),'Erosion Rates'!$C$23,IF(AND(F254="HIGH",G254="MODERATE"),'Erosion Rates'!$C$24,IF(AND(F254="HIGH",G254="HIGH"),'Erosion Rates'!$C$25,IF(AND(F254="HIGH",G254="VERY HIGH"),'Erosion Rates'!$C$26,IF(AND(F254="HIGH",G254="EXTREME"),'Erosion Rates'!$C$27,IF(AND(F254="VERY HIGH",G254="low"),'Erosion Rates'!$C$28,IF(AND(F254="VERY HIGH",G254="LOW"),'Erosion Rates'!$C$29,IF(AND(F254="VERY HIGH",G254="MODERATE"),'Erosion Rates'!$C$30,IF(AND(F254="VERY HIGH",G254="HIGH"),'Erosion Rates'!$C$31,IF(AND(F254="VERY HIGH",G254="VERY HIGH"),'Erosion Rates'!$C$32,IF(AND(F254="VERY HIGH",G254="EXTREME"),'Erosion Rates'!$C$33,IF(AND(F254="EXTREME",G254="VERY LOW"),'Erosion Rates'!$C$34,IF(AND(F254="EXTREME",G254="LOW"),'Erosion Rates'!$C$35,IF(AND(F254="EXTREME",G254="MODERATE"),'Erosion Rates'!$C$36,IF(AND(F254="EXTREME",G254="HIGH"),'Erosion Rates'!$C$37,IF(AND(F254="EXTREME",G254="VERY HIGH"),'Erosion Rates'!$C$38,IF(AND(F254="EXTREME",G254="EXTREME"),'Erosion Rates'!$C$39))))))))))))))))))))))))))))))))))))))</f>
        <v/>
      </c>
      <c r="I254" s="215" t="str">
        <f t="shared" si="39"/>
        <v/>
      </c>
      <c r="J254" s="210" t="str">
        <f>IF(D254=0,"",((I254*Instructions!F51/2000)))</f>
        <v/>
      </c>
      <c r="K254" s="215" t="str">
        <f>IF(D254=0,"",((I254*Instructions!F51/2000/D254)))</f>
        <v/>
      </c>
      <c r="L254" s="210" t="str">
        <f>IF(J254="","",J254*(Instructions!F55/100)*Instructions!F52)</f>
        <v/>
      </c>
      <c r="M254" s="210" t="str">
        <f>IF(J254="","",J254*(Instructions!F55/100)*Instructions!F53)</f>
        <v/>
      </c>
      <c r="N254" s="210" t="str">
        <f>IF(J254="","",J254*(Instructions!F55/100)*Instructions!F54)</f>
        <v/>
      </c>
      <c r="O254" s="216"/>
    </row>
    <row r="255" spans="1:15" ht="16.5" thickBot="1" x14ac:dyDescent="0.3">
      <c r="A255" s="222"/>
      <c r="B255" s="142"/>
      <c r="C255" s="142"/>
      <c r="D255" s="221"/>
      <c r="E255" s="221"/>
      <c r="F255" s="220"/>
      <c r="G255" s="220"/>
      <c r="H255" s="211"/>
      <c r="I255" s="215"/>
      <c r="J255" s="211"/>
      <c r="K255" s="215"/>
      <c r="L255" s="211"/>
      <c r="M255" s="211"/>
      <c r="N255" s="211"/>
      <c r="O255" s="217"/>
    </row>
    <row r="256" spans="1:15" ht="16.5" thickBot="1" x14ac:dyDescent="0.3">
      <c r="A256" s="222">
        <f>'BK # 126 - BEHI'!F6</f>
        <v>0</v>
      </c>
      <c r="B256" s="141"/>
      <c r="C256" s="141"/>
      <c r="D256" s="221">
        <f>'BK # 126 - BEHI'!Y6</f>
        <v>0</v>
      </c>
      <c r="E256" s="221">
        <f>'BK # 126 - BEHI'!A12</f>
        <v>0</v>
      </c>
      <c r="F256" s="219" t="str">
        <f>'BK # 126 - BEHI'!AU5</f>
        <v/>
      </c>
      <c r="G256" s="219" t="str">
        <f>'BK # 126 - NBS'!I52</f>
        <v xml:space="preserve"> </v>
      </c>
      <c r="H256" s="210" t="str">
        <f>IF(D256=0,"",IF(F256=0,"",IF(AND(F256="VERY LOW",G256="VERY LOW"),'Erosion Rates'!$C$4,IF(AND(F256="VERY LOW",G256="LOW"),'Erosion Rates'!$C$5,IF(AND(F256="VERY LOW",G256="MODERATE"),'Erosion Rates'!$C$6,IF(AND(F256="VERY LOW",G256="HIGH"),'Erosion Rates'!$C$7,IF(AND(F256="VERY LOW",G256="VERY HIGH"),'Erosion Rates'!$C$8,IF(AND(F256="VERY LOW",G256="EXTREME"),'Erosion Rates'!$C$9,IF(AND(F256="LOW",G256="VERY LOW"),'Erosion Rates'!$C$10,IF(AND(F256="LOW",G256="LOW"),'Erosion Rates'!$C$11,IF(AND(F256="LOW",G256="MODERATE"),'Erosion Rates'!$C$12,IF(AND(F256="LOW",G256="HIGH"),'Erosion Rates'!$C$13,IF(AND(F256="LOW",G256="VERY HIGH"),'Erosion Rates'!$C$14,IF(AND(F256="LOW",G256="EXTREME"),'Erosion Rates'!$C$15,IF(AND(F256="MODERATE",G256="VERY LOW"),'Erosion Rates'!$C$16,IF(AND(F256="MODERATE",G256="LOW"),'Erosion Rates'!$C$17,IF(AND(F256="MODERATE",G256="MODERATE"),'Erosion Rates'!$C$18,IF(AND(F256="MODERATE",G256="HIGH"),'Erosion Rates'!$C$19,IF(AND(F256="MODERATE",G256="VERY HIGH"),'Erosion Rates'!$C$20,IF(AND(F256="MODERATE",G256="EXTREME"),'Erosion Rates'!$C$21,IF(AND(F256="HIGH",G256="VERY LOW"),'Erosion Rates'!$C$22,IF(AND(F256="HIGH",G256="LOW"),'Erosion Rates'!$C$23,IF(AND(F256="HIGH",G256="MODERATE"),'Erosion Rates'!$C$24,IF(AND(F256="HIGH",G256="HIGH"),'Erosion Rates'!$C$25,IF(AND(F256="HIGH",G256="VERY HIGH"),'Erosion Rates'!$C$26,IF(AND(F256="HIGH",G256="EXTREME"),'Erosion Rates'!$C$27,IF(AND(F256="VERY HIGH",G256="low"),'Erosion Rates'!$C$28,IF(AND(F256="VERY HIGH",G256="LOW"),'Erosion Rates'!$C$29,IF(AND(F256="VERY HIGH",G256="MODERATE"),'Erosion Rates'!$C$30,IF(AND(F256="VERY HIGH",G256="HIGH"),'Erosion Rates'!$C$31,IF(AND(F256="VERY HIGH",G256="VERY HIGH"),'Erosion Rates'!$C$32,IF(AND(F256="VERY HIGH",G256="EXTREME"),'Erosion Rates'!$C$33,IF(AND(F256="EXTREME",G256="VERY LOW"),'Erosion Rates'!$C$34,IF(AND(F256="EXTREME",G256="LOW"),'Erosion Rates'!$C$35,IF(AND(F256="EXTREME",G256="MODERATE"),'Erosion Rates'!$C$36,IF(AND(F256="EXTREME",G256="HIGH"),'Erosion Rates'!$C$37,IF(AND(F256="EXTREME",G256="VERY HIGH"),'Erosion Rates'!$C$38,IF(AND(F256="EXTREME",G256="EXTREME"),'Erosion Rates'!$C$39))))))))))))))))))))))))))))))))))))))</f>
        <v/>
      </c>
      <c r="I256" s="215" t="str">
        <f t="shared" si="39"/>
        <v/>
      </c>
      <c r="J256" s="210" t="str">
        <f>IF(D256=0,"",((I256*Instructions!F51/2000)))</f>
        <v/>
      </c>
      <c r="K256" s="215" t="str">
        <f>IF(D256=0,"",((I256*Instructions!F51/2000/D256)))</f>
        <v/>
      </c>
      <c r="L256" s="210" t="str">
        <f>IF(J256="","",J256*(Instructions!F55/100)*Instructions!F52)</f>
        <v/>
      </c>
      <c r="M256" s="210" t="str">
        <f>IF(J256="","",J256*(Instructions!F55/100)*Instructions!F53)</f>
        <v/>
      </c>
      <c r="N256" s="210" t="str">
        <f>IF(J256="","",J256*(Instructions!F55/100)*Instructions!F54)</f>
        <v/>
      </c>
      <c r="O256" s="216"/>
    </row>
    <row r="257" spans="1:15" ht="16.5" thickBot="1" x14ac:dyDescent="0.3">
      <c r="A257" s="222"/>
      <c r="B257" s="142"/>
      <c r="C257" s="142"/>
      <c r="D257" s="221"/>
      <c r="E257" s="221"/>
      <c r="F257" s="220"/>
      <c r="G257" s="220"/>
      <c r="H257" s="211"/>
      <c r="I257" s="215"/>
      <c r="J257" s="218"/>
      <c r="K257" s="215"/>
      <c r="L257" s="211"/>
      <c r="M257" s="211"/>
      <c r="N257" s="211"/>
      <c r="O257" s="217"/>
    </row>
    <row r="258" spans="1:15" ht="21.75" thickTop="1" thickBot="1" x14ac:dyDescent="0.3">
      <c r="A258" s="231" t="s">
        <v>26</v>
      </c>
      <c r="B258" s="232"/>
      <c r="C258" s="232"/>
      <c r="D258" s="76">
        <f>SUM(D6:D257)</f>
        <v>0</v>
      </c>
      <c r="E258" s="77" t="s">
        <v>18</v>
      </c>
      <c r="F258" s="77" t="s">
        <v>18</v>
      </c>
      <c r="G258" s="77" t="s">
        <v>18</v>
      </c>
      <c r="H258" s="190" t="s">
        <v>18</v>
      </c>
      <c r="I258" s="190">
        <f>SUM(I6:I257)</f>
        <v>0</v>
      </c>
      <c r="J258" s="190">
        <f>SUM(J6:J257)</f>
        <v>0</v>
      </c>
      <c r="K258" s="190" t="s">
        <v>18</v>
      </c>
      <c r="L258" s="190">
        <f>SUM(L6:L257)</f>
        <v>0</v>
      </c>
      <c r="M258" s="190">
        <f>SUM(M6:M257)</f>
        <v>0</v>
      </c>
      <c r="N258" s="190">
        <f>SUM(N6:N257)</f>
        <v>0</v>
      </c>
      <c r="O258" s="78"/>
    </row>
    <row r="259" spans="1:15" ht="16.5" thickTop="1" x14ac:dyDescent="0.25"/>
  </sheetData>
  <sheetProtection selectLockedCells="1"/>
  <mergeCells count="1655">
    <mergeCell ref="L248:L249"/>
    <mergeCell ref="M248:M249"/>
    <mergeCell ref="N248:N249"/>
    <mergeCell ref="L250:L251"/>
    <mergeCell ref="M250:M251"/>
    <mergeCell ref="N250:N251"/>
    <mergeCell ref="L252:L253"/>
    <mergeCell ref="M252:M253"/>
    <mergeCell ref="N252:N253"/>
    <mergeCell ref="L254:L255"/>
    <mergeCell ref="M254:M255"/>
    <mergeCell ref="N254:N255"/>
    <mergeCell ref="L256:L257"/>
    <mergeCell ref="M256:M257"/>
    <mergeCell ref="N256:N257"/>
    <mergeCell ref="L236:L237"/>
    <mergeCell ref="M236:M237"/>
    <mergeCell ref="N236:N237"/>
    <mergeCell ref="L238:L239"/>
    <mergeCell ref="M238:M239"/>
    <mergeCell ref="N238:N239"/>
    <mergeCell ref="L240:L241"/>
    <mergeCell ref="M240:M241"/>
    <mergeCell ref="N240:N241"/>
    <mergeCell ref="L242:L243"/>
    <mergeCell ref="M242:M243"/>
    <mergeCell ref="N242:N243"/>
    <mergeCell ref="L244:L245"/>
    <mergeCell ref="M244:M245"/>
    <mergeCell ref="N244:N245"/>
    <mergeCell ref="L246:L247"/>
    <mergeCell ref="M246:M247"/>
    <mergeCell ref="L220:L221"/>
    <mergeCell ref="M220:M221"/>
    <mergeCell ref="N220:N221"/>
    <mergeCell ref="L222:L223"/>
    <mergeCell ref="M222:M223"/>
    <mergeCell ref="N222:N223"/>
    <mergeCell ref="N246:N247"/>
    <mergeCell ref="L224:L225"/>
    <mergeCell ref="M224:M225"/>
    <mergeCell ref="N224:N225"/>
    <mergeCell ref="L226:L227"/>
    <mergeCell ref="M226:M227"/>
    <mergeCell ref="N226:N227"/>
    <mergeCell ref="L228:L229"/>
    <mergeCell ref="M228:M229"/>
    <mergeCell ref="N228:N229"/>
    <mergeCell ref="L230:L231"/>
    <mergeCell ref="M230:M231"/>
    <mergeCell ref="N230:N231"/>
    <mergeCell ref="L232:L233"/>
    <mergeCell ref="M232:M233"/>
    <mergeCell ref="N232:N233"/>
    <mergeCell ref="L234:L235"/>
    <mergeCell ref="M234:M235"/>
    <mergeCell ref="N234:N235"/>
    <mergeCell ref="M208:M209"/>
    <mergeCell ref="N208:N209"/>
    <mergeCell ref="L210:L211"/>
    <mergeCell ref="M210:M211"/>
    <mergeCell ref="N210:N211"/>
    <mergeCell ref="L212:L213"/>
    <mergeCell ref="M212:M213"/>
    <mergeCell ref="N212:N213"/>
    <mergeCell ref="L214:L215"/>
    <mergeCell ref="M214:M215"/>
    <mergeCell ref="N214:N215"/>
    <mergeCell ref="L216:L217"/>
    <mergeCell ref="M216:M217"/>
    <mergeCell ref="N216:N217"/>
    <mergeCell ref="L218:L219"/>
    <mergeCell ref="M218:M219"/>
    <mergeCell ref="N218:N219"/>
    <mergeCell ref="L192:L193"/>
    <mergeCell ref="M192:M193"/>
    <mergeCell ref="N192:N193"/>
    <mergeCell ref="L194:L195"/>
    <mergeCell ref="M194:M195"/>
    <mergeCell ref="N194:N195"/>
    <mergeCell ref="L196:L197"/>
    <mergeCell ref="M196:M197"/>
    <mergeCell ref="N196:N197"/>
    <mergeCell ref="L198:L199"/>
    <mergeCell ref="M198:M199"/>
    <mergeCell ref="N198:N199"/>
    <mergeCell ref="L200:L201"/>
    <mergeCell ref="M200:M201"/>
    <mergeCell ref="N200:N201"/>
    <mergeCell ref="L202:L203"/>
    <mergeCell ref="M202:M203"/>
    <mergeCell ref="N202:N203"/>
    <mergeCell ref="L174:L175"/>
    <mergeCell ref="M174:M175"/>
    <mergeCell ref="N174:N175"/>
    <mergeCell ref="L176:L177"/>
    <mergeCell ref="M176:M177"/>
    <mergeCell ref="N176:N177"/>
    <mergeCell ref="L178:L179"/>
    <mergeCell ref="M178:M179"/>
    <mergeCell ref="N178:N179"/>
    <mergeCell ref="N186:N187"/>
    <mergeCell ref="L188:L189"/>
    <mergeCell ref="M188:M189"/>
    <mergeCell ref="N188:N189"/>
    <mergeCell ref="L190:L191"/>
    <mergeCell ref="M190:M191"/>
    <mergeCell ref="N190:N191"/>
    <mergeCell ref="N182:N183"/>
    <mergeCell ref="L184:L185"/>
    <mergeCell ref="M184:M185"/>
    <mergeCell ref="N184:N185"/>
    <mergeCell ref="L186:L187"/>
    <mergeCell ref="M186:M187"/>
    <mergeCell ref="L162:L163"/>
    <mergeCell ref="M162:M163"/>
    <mergeCell ref="N162:N163"/>
    <mergeCell ref="L164:L165"/>
    <mergeCell ref="M164:M165"/>
    <mergeCell ref="N164:N165"/>
    <mergeCell ref="L166:L167"/>
    <mergeCell ref="M166:M167"/>
    <mergeCell ref="N166:N167"/>
    <mergeCell ref="L168:L169"/>
    <mergeCell ref="M168:M169"/>
    <mergeCell ref="N168:N169"/>
    <mergeCell ref="L170:L171"/>
    <mergeCell ref="M170:M171"/>
    <mergeCell ref="N170:N171"/>
    <mergeCell ref="L172:L173"/>
    <mergeCell ref="M172:M173"/>
    <mergeCell ref="N172:N173"/>
    <mergeCell ref="L150:L151"/>
    <mergeCell ref="M150:M151"/>
    <mergeCell ref="N150:N151"/>
    <mergeCell ref="L152:L153"/>
    <mergeCell ref="M152:M153"/>
    <mergeCell ref="N152:N153"/>
    <mergeCell ref="L154:L155"/>
    <mergeCell ref="M154:M155"/>
    <mergeCell ref="N154:N155"/>
    <mergeCell ref="L156:L157"/>
    <mergeCell ref="M156:M157"/>
    <mergeCell ref="N156:N157"/>
    <mergeCell ref="L158:L159"/>
    <mergeCell ref="M158:M159"/>
    <mergeCell ref="N158:N159"/>
    <mergeCell ref="L160:L161"/>
    <mergeCell ref="M160:M161"/>
    <mergeCell ref="N160:N161"/>
    <mergeCell ref="N136:N137"/>
    <mergeCell ref="L138:L139"/>
    <mergeCell ref="M138:M139"/>
    <mergeCell ref="N138:N139"/>
    <mergeCell ref="L140:L141"/>
    <mergeCell ref="M140:M141"/>
    <mergeCell ref="N140:N141"/>
    <mergeCell ref="L142:L143"/>
    <mergeCell ref="M142:M143"/>
    <mergeCell ref="N142:N143"/>
    <mergeCell ref="L144:L145"/>
    <mergeCell ref="M144:M145"/>
    <mergeCell ref="N144:N145"/>
    <mergeCell ref="L146:L147"/>
    <mergeCell ref="M146:M147"/>
    <mergeCell ref="N146:N147"/>
    <mergeCell ref="L148:L149"/>
    <mergeCell ref="M148:M149"/>
    <mergeCell ref="N148:N149"/>
    <mergeCell ref="L116:L117"/>
    <mergeCell ref="M116:M117"/>
    <mergeCell ref="N116:N117"/>
    <mergeCell ref="L118:L119"/>
    <mergeCell ref="M118:M119"/>
    <mergeCell ref="N118:N119"/>
    <mergeCell ref="L120:L121"/>
    <mergeCell ref="M120:M121"/>
    <mergeCell ref="N120:N121"/>
    <mergeCell ref="L122:L123"/>
    <mergeCell ref="M122:M123"/>
    <mergeCell ref="N122:N123"/>
    <mergeCell ref="L124:L125"/>
    <mergeCell ref="M124:M125"/>
    <mergeCell ref="N124:N125"/>
    <mergeCell ref="L126:L127"/>
    <mergeCell ref="M126:M127"/>
    <mergeCell ref="N126:N127"/>
    <mergeCell ref="L104:L105"/>
    <mergeCell ref="M104:M105"/>
    <mergeCell ref="N104:N105"/>
    <mergeCell ref="L106:L107"/>
    <mergeCell ref="M106:M107"/>
    <mergeCell ref="N106:N107"/>
    <mergeCell ref="L108:L109"/>
    <mergeCell ref="M108:M109"/>
    <mergeCell ref="N108:N109"/>
    <mergeCell ref="L110:L111"/>
    <mergeCell ref="M110:M111"/>
    <mergeCell ref="N110:N111"/>
    <mergeCell ref="L112:L113"/>
    <mergeCell ref="M112:M113"/>
    <mergeCell ref="N112:N113"/>
    <mergeCell ref="L114:L115"/>
    <mergeCell ref="M114:M115"/>
    <mergeCell ref="N114:N115"/>
    <mergeCell ref="L92:L93"/>
    <mergeCell ref="M92:M93"/>
    <mergeCell ref="N92:N93"/>
    <mergeCell ref="L94:L95"/>
    <mergeCell ref="M94:M95"/>
    <mergeCell ref="N94:N95"/>
    <mergeCell ref="L96:L97"/>
    <mergeCell ref="M96:M97"/>
    <mergeCell ref="N96:N97"/>
    <mergeCell ref="L98:L99"/>
    <mergeCell ref="M98:M99"/>
    <mergeCell ref="N98:N99"/>
    <mergeCell ref="L100:L101"/>
    <mergeCell ref="M100:M101"/>
    <mergeCell ref="N100:N101"/>
    <mergeCell ref="L102:L103"/>
    <mergeCell ref="M102:M103"/>
    <mergeCell ref="N102:N103"/>
    <mergeCell ref="L80:L81"/>
    <mergeCell ref="M80:M81"/>
    <mergeCell ref="N80:N81"/>
    <mergeCell ref="L82:L83"/>
    <mergeCell ref="M82:M83"/>
    <mergeCell ref="N82:N83"/>
    <mergeCell ref="L84:L85"/>
    <mergeCell ref="M84:M85"/>
    <mergeCell ref="N84:N85"/>
    <mergeCell ref="L86:L87"/>
    <mergeCell ref="M86:M87"/>
    <mergeCell ref="N86:N87"/>
    <mergeCell ref="L88:L89"/>
    <mergeCell ref="M88:M89"/>
    <mergeCell ref="N88:N89"/>
    <mergeCell ref="L90:L91"/>
    <mergeCell ref="M90:M91"/>
    <mergeCell ref="N90:N91"/>
    <mergeCell ref="L68:L69"/>
    <mergeCell ref="M68:M69"/>
    <mergeCell ref="N68:N69"/>
    <mergeCell ref="L70:L71"/>
    <mergeCell ref="M70:M71"/>
    <mergeCell ref="N70:N71"/>
    <mergeCell ref="L72:L73"/>
    <mergeCell ref="M72:M73"/>
    <mergeCell ref="N72:N73"/>
    <mergeCell ref="L74:L75"/>
    <mergeCell ref="M74:M75"/>
    <mergeCell ref="N74:N75"/>
    <mergeCell ref="L76:L77"/>
    <mergeCell ref="M76:M77"/>
    <mergeCell ref="N76:N77"/>
    <mergeCell ref="L78:L79"/>
    <mergeCell ref="M78:M79"/>
    <mergeCell ref="N78:N79"/>
    <mergeCell ref="L56:L57"/>
    <mergeCell ref="M56:M57"/>
    <mergeCell ref="N56:N57"/>
    <mergeCell ref="L58:L59"/>
    <mergeCell ref="M58:M59"/>
    <mergeCell ref="N58:N59"/>
    <mergeCell ref="L60:L61"/>
    <mergeCell ref="M60:M61"/>
    <mergeCell ref="N60:N61"/>
    <mergeCell ref="L62:L63"/>
    <mergeCell ref="M62:M63"/>
    <mergeCell ref="N62:N63"/>
    <mergeCell ref="L64:L65"/>
    <mergeCell ref="M64:M65"/>
    <mergeCell ref="N64:N65"/>
    <mergeCell ref="L66:L67"/>
    <mergeCell ref="M66:M67"/>
    <mergeCell ref="N66:N67"/>
    <mergeCell ref="L44:L45"/>
    <mergeCell ref="M44:M45"/>
    <mergeCell ref="N44:N45"/>
    <mergeCell ref="L46:L47"/>
    <mergeCell ref="M46:M47"/>
    <mergeCell ref="N46:N47"/>
    <mergeCell ref="L48:L49"/>
    <mergeCell ref="M48:M49"/>
    <mergeCell ref="N48:N49"/>
    <mergeCell ref="L50:L51"/>
    <mergeCell ref="M50:M51"/>
    <mergeCell ref="N50:N51"/>
    <mergeCell ref="L52:L53"/>
    <mergeCell ref="M52:M53"/>
    <mergeCell ref="N52:N53"/>
    <mergeCell ref="L54:L55"/>
    <mergeCell ref="M54:M55"/>
    <mergeCell ref="N54:N55"/>
    <mergeCell ref="K186:K187"/>
    <mergeCell ref="K188:K189"/>
    <mergeCell ref="K190:K191"/>
    <mergeCell ref="K192:K193"/>
    <mergeCell ref="K194:K195"/>
    <mergeCell ref="G180:G181"/>
    <mergeCell ref="G182:G183"/>
    <mergeCell ref="G184:G185"/>
    <mergeCell ref="G186:G187"/>
    <mergeCell ref="G188:G189"/>
    <mergeCell ref="G190:G191"/>
    <mergeCell ref="G192:G193"/>
    <mergeCell ref="G194:G195"/>
    <mergeCell ref="H180:H181"/>
    <mergeCell ref="H182:H183"/>
    <mergeCell ref="H184:H185"/>
    <mergeCell ref="H186:H187"/>
    <mergeCell ref="H188:H189"/>
    <mergeCell ref="H190:H191"/>
    <mergeCell ref="A196:A197"/>
    <mergeCell ref="A198:A199"/>
    <mergeCell ref="A200:A201"/>
    <mergeCell ref="O186:O187"/>
    <mergeCell ref="O188:O189"/>
    <mergeCell ref="O190:O191"/>
    <mergeCell ref="O192:O193"/>
    <mergeCell ref="O194:O195"/>
    <mergeCell ref="I180:I181"/>
    <mergeCell ref="I182:I183"/>
    <mergeCell ref="I184:I185"/>
    <mergeCell ref="I186:I187"/>
    <mergeCell ref="I188:I189"/>
    <mergeCell ref="I190:I191"/>
    <mergeCell ref="I192:I193"/>
    <mergeCell ref="I194:I195"/>
    <mergeCell ref="J180:J181"/>
    <mergeCell ref="J182:J183"/>
    <mergeCell ref="J184:J185"/>
    <mergeCell ref="J186:J187"/>
    <mergeCell ref="J188:J189"/>
    <mergeCell ref="J190:J191"/>
    <mergeCell ref="J192:J193"/>
    <mergeCell ref="J194:J195"/>
    <mergeCell ref="L180:L181"/>
    <mergeCell ref="M180:M181"/>
    <mergeCell ref="N180:N181"/>
    <mergeCell ref="L182:L183"/>
    <mergeCell ref="M182:M183"/>
    <mergeCell ref="K180:K181"/>
    <mergeCell ref="K182:K183"/>
    <mergeCell ref="K184:K185"/>
    <mergeCell ref="A186:A187"/>
    <mergeCell ref="A188:A189"/>
    <mergeCell ref="A190:A191"/>
    <mergeCell ref="A192:A193"/>
    <mergeCell ref="A194:A195"/>
    <mergeCell ref="D180:D181"/>
    <mergeCell ref="D182:D183"/>
    <mergeCell ref="D184:D185"/>
    <mergeCell ref="D186:D187"/>
    <mergeCell ref="D188:D189"/>
    <mergeCell ref="D190:D191"/>
    <mergeCell ref="D192:D193"/>
    <mergeCell ref="D194:D195"/>
    <mergeCell ref="H192:H193"/>
    <mergeCell ref="H194:H195"/>
    <mergeCell ref="E180:E181"/>
    <mergeCell ref="E182:E183"/>
    <mergeCell ref="E184:E185"/>
    <mergeCell ref="E186:E187"/>
    <mergeCell ref="E188:E189"/>
    <mergeCell ref="E190:E191"/>
    <mergeCell ref="E192:E193"/>
    <mergeCell ref="E194:E195"/>
    <mergeCell ref="F180:F181"/>
    <mergeCell ref="F182:F183"/>
    <mergeCell ref="F184:F185"/>
    <mergeCell ref="F186:F187"/>
    <mergeCell ref="F188:F189"/>
    <mergeCell ref="F190:F191"/>
    <mergeCell ref="F192:F193"/>
    <mergeCell ref="F194:F195"/>
    <mergeCell ref="O168:O169"/>
    <mergeCell ref="O170:O171"/>
    <mergeCell ref="O172:O173"/>
    <mergeCell ref="O174:O175"/>
    <mergeCell ref="A184:A185"/>
    <mergeCell ref="O180:O181"/>
    <mergeCell ref="O182:O183"/>
    <mergeCell ref="O184:O185"/>
    <mergeCell ref="K170:K171"/>
    <mergeCell ref="K172:K173"/>
    <mergeCell ref="K174:K175"/>
    <mergeCell ref="K144:K145"/>
    <mergeCell ref="K146:K147"/>
    <mergeCell ref="K148:K149"/>
    <mergeCell ref="K150:K151"/>
    <mergeCell ref="K152:K153"/>
    <mergeCell ref="K154:K155"/>
    <mergeCell ref="K156:K157"/>
    <mergeCell ref="K158:K159"/>
    <mergeCell ref="K160:K161"/>
    <mergeCell ref="J166:J167"/>
    <mergeCell ref="J168:J169"/>
    <mergeCell ref="J170:J171"/>
    <mergeCell ref="O164:O165"/>
    <mergeCell ref="O166:O167"/>
    <mergeCell ref="J172:J173"/>
    <mergeCell ref="J174:J175"/>
    <mergeCell ref="K166:K167"/>
    <mergeCell ref="K168:K169"/>
    <mergeCell ref="J144:J145"/>
    <mergeCell ref="O144:O145"/>
    <mergeCell ref="O146:O147"/>
    <mergeCell ref="O104:O105"/>
    <mergeCell ref="O106:O107"/>
    <mergeCell ref="O108:O109"/>
    <mergeCell ref="O110:O111"/>
    <mergeCell ref="O112:O113"/>
    <mergeCell ref="O114:O115"/>
    <mergeCell ref="O116:O117"/>
    <mergeCell ref="O118:O119"/>
    <mergeCell ref="O120:O121"/>
    <mergeCell ref="O122:O123"/>
    <mergeCell ref="O124:O125"/>
    <mergeCell ref="O126:O127"/>
    <mergeCell ref="O128:O129"/>
    <mergeCell ref="O130:O131"/>
    <mergeCell ref="O132:O133"/>
    <mergeCell ref="O134:O135"/>
    <mergeCell ref="O136:O137"/>
    <mergeCell ref="O148:O149"/>
    <mergeCell ref="O150:O151"/>
    <mergeCell ref="O152:O153"/>
    <mergeCell ref="O154:O155"/>
    <mergeCell ref="O156:O157"/>
    <mergeCell ref="O158:O159"/>
    <mergeCell ref="O160:O161"/>
    <mergeCell ref="O162:O163"/>
    <mergeCell ref="L128:L129"/>
    <mergeCell ref="M128:M129"/>
    <mergeCell ref="N128:N129"/>
    <mergeCell ref="L130:L131"/>
    <mergeCell ref="M130:M131"/>
    <mergeCell ref="J146:J147"/>
    <mergeCell ref="J148:J149"/>
    <mergeCell ref="O138:O139"/>
    <mergeCell ref="O140:O141"/>
    <mergeCell ref="O142:O143"/>
    <mergeCell ref="K128:K129"/>
    <mergeCell ref="K130:K131"/>
    <mergeCell ref="K132:K133"/>
    <mergeCell ref="K134:K135"/>
    <mergeCell ref="K136:K137"/>
    <mergeCell ref="N130:N131"/>
    <mergeCell ref="L132:L133"/>
    <mergeCell ref="M132:M133"/>
    <mergeCell ref="N132:N133"/>
    <mergeCell ref="L134:L135"/>
    <mergeCell ref="M134:M135"/>
    <mergeCell ref="N134:N135"/>
    <mergeCell ref="L136:L137"/>
    <mergeCell ref="M136:M137"/>
    <mergeCell ref="K86:K87"/>
    <mergeCell ref="K88:K89"/>
    <mergeCell ref="K90:K91"/>
    <mergeCell ref="K92:K93"/>
    <mergeCell ref="K94:K95"/>
    <mergeCell ref="K96:K97"/>
    <mergeCell ref="K98:K99"/>
    <mergeCell ref="K100:K101"/>
    <mergeCell ref="K102:K103"/>
    <mergeCell ref="K104:K105"/>
    <mergeCell ref="K106:K107"/>
    <mergeCell ref="K108:K109"/>
    <mergeCell ref="K110:K111"/>
    <mergeCell ref="K112:K113"/>
    <mergeCell ref="K114:K115"/>
    <mergeCell ref="K116:K117"/>
    <mergeCell ref="K164:K165"/>
    <mergeCell ref="K138:K139"/>
    <mergeCell ref="K140:K141"/>
    <mergeCell ref="K142:K143"/>
    <mergeCell ref="K162:K163"/>
    <mergeCell ref="K118:K119"/>
    <mergeCell ref="K120:K121"/>
    <mergeCell ref="K122:K123"/>
    <mergeCell ref="K124:K125"/>
    <mergeCell ref="K126:K127"/>
    <mergeCell ref="I172:I173"/>
    <mergeCell ref="I174:I175"/>
    <mergeCell ref="J86:J87"/>
    <mergeCell ref="J88:J89"/>
    <mergeCell ref="J90:J91"/>
    <mergeCell ref="J92:J93"/>
    <mergeCell ref="J94:J95"/>
    <mergeCell ref="J96:J97"/>
    <mergeCell ref="J98:J99"/>
    <mergeCell ref="J100:J101"/>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I156:I157"/>
    <mergeCell ref="I158:I159"/>
    <mergeCell ref="I160:I161"/>
    <mergeCell ref="I162:I163"/>
    <mergeCell ref="I164:I165"/>
    <mergeCell ref="I166:I167"/>
    <mergeCell ref="I168:I169"/>
    <mergeCell ref="H170:H171"/>
    <mergeCell ref="J128:J129"/>
    <mergeCell ref="J130:J131"/>
    <mergeCell ref="J132:J133"/>
    <mergeCell ref="J134:J135"/>
    <mergeCell ref="J136:J137"/>
    <mergeCell ref="J138:J139"/>
    <mergeCell ref="J140:J141"/>
    <mergeCell ref="J142:J143"/>
    <mergeCell ref="I136:I137"/>
    <mergeCell ref="I138:I139"/>
    <mergeCell ref="I140:I141"/>
    <mergeCell ref="I142:I143"/>
    <mergeCell ref="I144:I145"/>
    <mergeCell ref="I146:I147"/>
    <mergeCell ref="I148:I149"/>
    <mergeCell ref="I150:I151"/>
    <mergeCell ref="I152:I153"/>
    <mergeCell ref="J150:J151"/>
    <mergeCell ref="J152:J153"/>
    <mergeCell ref="J154:J155"/>
    <mergeCell ref="J156:J157"/>
    <mergeCell ref="J158:J159"/>
    <mergeCell ref="J160:J161"/>
    <mergeCell ref="J162:J163"/>
    <mergeCell ref="J164:J165"/>
    <mergeCell ref="I170:I171"/>
    <mergeCell ref="I128:I129"/>
    <mergeCell ref="I130:I131"/>
    <mergeCell ref="I132:I133"/>
    <mergeCell ref="I134:I135"/>
    <mergeCell ref="I154:I155"/>
    <mergeCell ref="H168:H169"/>
    <mergeCell ref="I94:I95"/>
    <mergeCell ref="I96:I97"/>
    <mergeCell ref="I98:I99"/>
    <mergeCell ref="I100:I101"/>
    <mergeCell ref="I102:I103"/>
    <mergeCell ref="I104:I105"/>
    <mergeCell ref="I106:I107"/>
    <mergeCell ref="I108:I109"/>
    <mergeCell ref="I110:I111"/>
    <mergeCell ref="I112:I113"/>
    <mergeCell ref="I114:I115"/>
    <mergeCell ref="I116:I117"/>
    <mergeCell ref="I118:I119"/>
    <mergeCell ref="I120:I121"/>
    <mergeCell ref="I122:I123"/>
    <mergeCell ref="I124:I125"/>
    <mergeCell ref="I126:I127"/>
    <mergeCell ref="H122:H123"/>
    <mergeCell ref="H124:H125"/>
    <mergeCell ref="H126:H127"/>
    <mergeCell ref="H128:H129"/>
    <mergeCell ref="H130:H131"/>
    <mergeCell ref="H132:H133"/>
    <mergeCell ref="H134:H135"/>
    <mergeCell ref="G148:G149"/>
    <mergeCell ref="G150:G151"/>
    <mergeCell ref="G152:G153"/>
    <mergeCell ref="G154:G155"/>
    <mergeCell ref="G156:G157"/>
    <mergeCell ref="G158:G159"/>
    <mergeCell ref="G160:G161"/>
    <mergeCell ref="G162:G163"/>
    <mergeCell ref="G164:G165"/>
    <mergeCell ref="G166:G167"/>
    <mergeCell ref="G168:G169"/>
    <mergeCell ref="G170:G171"/>
    <mergeCell ref="G172:G173"/>
    <mergeCell ref="G174:G175"/>
    <mergeCell ref="H86:H87"/>
    <mergeCell ref="H88:H89"/>
    <mergeCell ref="H90:H91"/>
    <mergeCell ref="H92:H93"/>
    <mergeCell ref="H94:H95"/>
    <mergeCell ref="H96:H97"/>
    <mergeCell ref="H98:H99"/>
    <mergeCell ref="H100:H101"/>
    <mergeCell ref="H102:H103"/>
    <mergeCell ref="H104:H105"/>
    <mergeCell ref="H106:H107"/>
    <mergeCell ref="H108:H109"/>
    <mergeCell ref="H110:H111"/>
    <mergeCell ref="H112:H113"/>
    <mergeCell ref="H114:H115"/>
    <mergeCell ref="H116:H117"/>
    <mergeCell ref="H118:H119"/>
    <mergeCell ref="H120:H121"/>
    <mergeCell ref="F174:F175"/>
    <mergeCell ref="G86:G87"/>
    <mergeCell ref="G88:G89"/>
    <mergeCell ref="G90:G91"/>
    <mergeCell ref="G92:G93"/>
    <mergeCell ref="G94:G95"/>
    <mergeCell ref="G96:G97"/>
    <mergeCell ref="G98:G99"/>
    <mergeCell ref="G100:G101"/>
    <mergeCell ref="G102:G103"/>
    <mergeCell ref="G104:G105"/>
    <mergeCell ref="G106:G107"/>
    <mergeCell ref="G108:G109"/>
    <mergeCell ref="G110:G111"/>
    <mergeCell ref="G112:G113"/>
    <mergeCell ref="G114:G115"/>
    <mergeCell ref="G116:G117"/>
    <mergeCell ref="G118:G119"/>
    <mergeCell ref="G120:G121"/>
    <mergeCell ref="G122:G123"/>
    <mergeCell ref="G124:G125"/>
    <mergeCell ref="G126:G127"/>
    <mergeCell ref="G128:G129"/>
    <mergeCell ref="G130:G131"/>
    <mergeCell ref="G132:G133"/>
    <mergeCell ref="G134:G135"/>
    <mergeCell ref="G136:G137"/>
    <mergeCell ref="G138:G139"/>
    <mergeCell ref="G140:G141"/>
    <mergeCell ref="G142:G143"/>
    <mergeCell ref="G144:G145"/>
    <mergeCell ref="G146:G147"/>
    <mergeCell ref="F114:F115"/>
    <mergeCell ref="F116:F117"/>
    <mergeCell ref="F118:F119"/>
    <mergeCell ref="F120:F121"/>
    <mergeCell ref="F122:F123"/>
    <mergeCell ref="F124:F125"/>
    <mergeCell ref="F126:F127"/>
    <mergeCell ref="F128:F129"/>
    <mergeCell ref="F156:F157"/>
    <mergeCell ref="F158:F159"/>
    <mergeCell ref="F160:F161"/>
    <mergeCell ref="F162:F163"/>
    <mergeCell ref="F164:F165"/>
    <mergeCell ref="F166:F167"/>
    <mergeCell ref="F168:F169"/>
    <mergeCell ref="F170:F171"/>
    <mergeCell ref="F172:F173"/>
    <mergeCell ref="F130:F131"/>
    <mergeCell ref="F132:F133"/>
    <mergeCell ref="F134:F135"/>
    <mergeCell ref="F136:F137"/>
    <mergeCell ref="F138:F139"/>
    <mergeCell ref="F140:F141"/>
    <mergeCell ref="F142:F143"/>
    <mergeCell ref="F144:F145"/>
    <mergeCell ref="F146:F147"/>
    <mergeCell ref="F148:F149"/>
    <mergeCell ref="F150:F151"/>
    <mergeCell ref="F152:F153"/>
    <mergeCell ref="F154:F155"/>
    <mergeCell ref="E142:E143"/>
    <mergeCell ref="E144:E145"/>
    <mergeCell ref="E146:E147"/>
    <mergeCell ref="E148:E149"/>
    <mergeCell ref="E150:E151"/>
    <mergeCell ref="E152:E153"/>
    <mergeCell ref="E154:E155"/>
    <mergeCell ref="E156:E157"/>
    <mergeCell ref="E158:E159"/>
    <mergeCell ref="E160:E161"/>
    <mergeCell ref="E162:E163"/>
    <mergeCell ref="E164:E165"/>
    <mergeCell ref="E166:E167"/>
    <mergeCell ref="E168:E169"/>
    <mergeCell ref="E170:E171"/>
    <mergeCell ref="E172:E173"/>
    <mergeCell ref="E174:E175"/>
    <mergeCell ref="D168:D169"/>
    <mergeCell ref="D170:D171"/>
    <mergeCell ref="D172:D173"/>
    <mergeCell ref="D174:D175"/>
    <mergeCell ref="E86:E87"/>
    <mergeCell ref="E88:E89"/>
    <mergeCell ref="E90:E91"/>
    <mergeCell ref="E92:E93"/>
    <mergeCell ref="E94:E95"/>
    <mergeCell ref="E96:E97"/>
    <mergeCell ref="E98:E99"/>
    <mergeCell ref="E100:E101"/>
    <mergeCell ref="E102:E103"/>
    <mergeCell ref="E104:E105"/>
    <mergeCell ref="E106:E107"/>
    <mergeCell ref="E108:E109"/>
    <mergeCell ref="E110:E111"/>
    <mergeCell ref="E112:E113"/>
    <mergeCell ref="E114:E115"/>
    <mergeCell ref="E116:E117"/>
    <mergeCell ref="E118:E119"/>
    <mergeCell ref="E120:E121"/>
    <mergeCell ref="E122:E123"/>
    <mergeCell ref="E124:E125"/>
    <mergeCell ref="E126:E127"/>
    <mergeCell ref="E128:E129"/>
    <mergeCell ref="E130:E131"/>
    <mergeCell ref="E132:E133"/>
    <mergeCell ref="E134:E135"/>
    <mergeCell ref="E136:E137"/>
    <mergeCell ref="E138:E139"/>
    <mergeCell ref="E140:E141"/>
    <mergeCell ref="A174:A175"/>
    <mergeCell ref="D88:D89"/>
    <mergeCell ref="D90:D91"/>
    <mergeCell ref="D92:D93"/>
    <mergeCell ref="D94:D95"/>
    <mergeCell ref="D96:D97"/>
    <mergeCell ref="D98:D99"/>
    <mergeCell ref="D100:D101"/>
    <mergeCell ref="D102:D103"/>
    <mergeCell ref="D104:D105"/>
    <mergeCell ref="D106:D107"/>
    <mergeCell ref="D108:D109"/>
    <mergeCell ref="D110:D111"/>
    <mergeCell ref="D112:D113"/>
    <mergeCell ref="D114:D115"/>
    <mergeCell ref="D116:D117"/>
    <mergeCell ref="D118:D119"/>
    <mergeCell ref="D120:D121"/>
    <mergeCell ref="D122:D123"/>
    <mergeCell ref="D124:D125"/>
    <mergeCell ref="D126:D127"/>
    <mergeCell ref="D128:D129"/>
    <mergeCell ref="D130:D131"/>
    <mergeCell ref="D132:D133"/>
    <mergeCell ref="D134:D135"/>
    <mergeCell ref="D136:D137"/>
    <mergeCell ref="D138:D139"/>
    <mergeCell ref="D140:D141"/>
    <mergeCell ref="D142:D143"/>
    <mergeCell ref="D144:D145"/>
    <mergeCell ref="D146:D147"/>
    <mergeCell ref="D148:D149"/>
    <mergeCell ref="A140:A141"/>
    <mergeCell ref="A142:A143"/>
    <mergeCell ref="A144:A145"/>
    <mergeCell ref="A146:A147"/>
    <mergeCell ref="A148:A149"/>
    <mergeCell ref="A150:A151"/>
    <mergeCell ref="A152:A153"/>
    <mergeCell ref="A154:A155"/>
    <mergeCell ref="A156:A157"/>
    <mergeCell ref="A158:A159"/>
    <mergeCell ref="A160:A161"/>
    <mergeCell ref="A162:A163"/>
    <mergeCell ref="A164:A165"/>
    <mergeCell ref="A166:A167"/>
    <mergeCell ref="A168:A169"/>
    <mergeCell ref="A170:A171"/>
    <mergeCell ref="A172:A173"/>
    <mergeCell ref="A106:A107"/>
    <mergeCell ref="A108:A109"/>
    <mergeCell ref="A110:A111"/>
    <mergeCell ref="A112:A113"/>
    <mergeCell ref="A114:A115"/>
    <mergeCell ref="A116:A117"/>
    <mergeCell ref="A118:A119"/>
    <mergeCell ref="A120:A121"/>
    <mergeCell ref="A122:A123"/>
    <mergeCell ref="A124:A125"/>
    <mergeCell ref="A126:A127"/>
    <mergeCell ref="A128:A129"/>
    <mergeCell ref="A130:A131"/>
    <mergeCell ref="A132:A133"/>
    <mergeCell ref="A134:A135"/>
    <mergeCell ref="A136:A137"/>
    <mergeCell ref="A138:A139"/>
    <mergeCell ref="A1:O1"/>
    <mergeCell ref="A258:C258"/>
    <mergeCell ref="O3:O5"/>
    <mergeCell ref="G3:G5"/>
    <mergeCell ref="H3:H5"/>
    <mergeCell ref="A4:A5"/>
    <mergeCell ref="B3:C3"/>
    <mergeCell ref="D3:D5"/>
    <mergeCell ref="E3:E5"/>
    <mergeCell ref="F3:F5"/>
    <mergeCell ref="I3:I5"/>
    <mergeCell ref="J3:J5"/>
    <mergeCell ref="K3:K5"/>
    <mergeCell ref="A6:A7"/>
    <mergeCell ref="D6:D7"/>
    <mergeCell ref="E6:E7"/>
    <mergeCell ref="F6:F7"/>
    <mergeCell ref="G6:G7"/>
    <mergeCell ref="H6:H7"/>
    <mergeCell ref="I6:I7"/>
    <mergeCell ref="J6:J7"/>
    <mergeCell ref="K6:K7"/>
    <mergeCell ref="A86:A87"/>
    <mergeCell ref="A88:A89"/>
    <mergeCell ref="A90:A91"/>
    <mergeCell ref="A92:A93"/>
    <mergeCell ref="A94:A95"/>
    <mergeCell ref="A96:A97"/>
    <mergeCell ref="A98:A99"/>
    <mergeCell ref="A100:A101"/>
    <mergeCell ref="A102:A103"/>
    <mergeCell ref="A104:A105"/>
    <mergeCell ref="J12:J13"/>
    <mergeCell ref="K12:K13"/>
    <mergeCell ref="A14:A15"/>
    <mergeCell ref="D14:D15"/>
    <mergeCell ref="E14:E15"/>
    <mergeCell ref="F14:F15"/>
    <mergeCell ref="G14:G15"/>
    <mergeCell ref="H14:H15"/>
    <mergeCell ref="I14:I15"/>
    <mergeCell ref="J14:J15"/>
    <mergeCell ref="K14:K15"/>
    <mergeCell ref="O6:O7"/>
    <mergeCell ref="F10:F11"/>
    <mergeCell ref="G10:G11"/>
    <mergeCell ref="H10:H11"/>
    <mergeCell ref="I10:I11"/>
    <mergeCell ref="J10:J11"/>
    <mergeCell ref="K10:K11"/>
    <mergeCell ref="D8:D9"/>
    <mergeCell ref="E8:E9"/>
    <mergeCell ref="F8:F9"/>
    <mergeCell ref="G8:G9"/>
    <mergeCell ref="H8:H9"/>
    <mergeCell ref="I8:I9"/>
    <mergeCell ref="J8:J9"/>
    <mergeCell ref="K8:K9"/>
    <mergeCell ref="O10:O11"/>
    <mergeCell ref="A8:A9"/>
    <mergeCell ref="O8:O9"/>
    <mergeCell ref="A10:A11"/>
    <mergeCell ref="D10:D11"/>
    <mergeCell ref="E10:E11"/>
    <mergeCell ref="E18:E19"/>
    <mergeCell ref="F18:F19"/>
    <mergeCell ref="G18:G19"/>
    <mergeCell ref="H18:H19"/>
    <mergeCell ref="I18:I19"/>
    <mergeCell ref="J18:J19"/>
    <mergeCell ref="K18:K19"/>
    <mergeCell ref="O18:O19"/>
    <mergeCell ref="A16:A17"/>
    <mergeCell ref="D16:D17"/>
    <mergeCell ref="E16:E17"/>
    <mergeCell ref="F16:F17"/>
    <mergeCell ref="G16:G17"/>
    <mergeCell ref="H16:H17"/>
    <mergeCell ref="I16:I17"/>
    <mergeCell ref="J16:J17"/>
    <mergeCell ref="K16:K17"/>
    <mergeCell ref="L16:L17"/>
    <mergeCell ref="M16:M17"/>
    <mergeCell ref="N16:N17"/>
    <mergeCell ref="L18:L19"/>
    <mergeCell ref="M18:M19"/>
    <mergeCell ref="N18:N19"/>
    <mergeCell ref="O12:O13"/>
    <mergeCell ref="O14:O15"/>
    <mergeCell ref="A12:A13"/>
    <mergeCell ref="D12:D13"/>
    <mergeCell ref="E12:E13"/>
    <mergeCell ref="F12:F13"/>
    <mergeCell ref="G12:G13"/>
    <mergeCell ref="H12:H13"/>
    <mergeCell ref="I12:I13"/>
    <mergeCell ref="O20:O21"/>
    <mergeCell ref="A22:A23"/>
    <mergeCell ref="D22:D23"/>
    <mergeCell ref="E22:E23"/>
    <mergeCell ref="F22:F23"/>
    <mergeCell ref="G22:G23"/>
    <mergeCell ref="H22:H23"/>
    <mergeCell ref="I22:I23"/>
    <mergeCell ref="J22:J23"/>
    <mergeCell ref="K22:K23"/>
    <mergeCell ref="O22:O23"/>
    <mergeCell ref="A20:A21"/>
    <mergeCell ref="D20:D21"/>
    <mergeCell ref="E20:E21"/>
    <mergeCell ref="F20:F21"/>
    <mergeCell ref="G20:G21"/>
    <mergeCell ref="H20:H21"/>
    <mergeCell ref="I20:I21"/>
    <mergeCell ref="J20:J21"/>
    <mergeCell ref="K20:K21"/>
    <mergeCell ref="O16:O17"/>
    <mergeCell ref="A18:A19"/>
    <mergeCell ref="D18:D19"/>
    <mergeCell ref="O24:O25"/>
    <mergeCell ref="A26:A27"/>
    <mergeCell ref="D26:D27"/>
    <mergeCell ref="E26:E27"/>
    <mergeCell ref="F26:F27"/>
    <mergeCell ref="G26:G27"/>
    <mergeCell ref="H26:H27"/>
    <mergeCell ref="I26:I27"/>
    <mergeCell ref="J26:J27"/>
    <mergeCell ref="K26:K27"/>
    <mergeCell ref="O26:O27"/>
    <mergeCell ref="A24:A25"/>
    <mergeCell ref="D24:D25"/>
    <mergeCell ref="E24:E25"/>
    <mergeCell ref="F24:F25"/>
    <mergeCell ref="G24:G25"/>
    <mergeCell ref="H24:H25"/>
    <mergeCell ref="I24:I25"/>
    <mergeCell ref="J24:J25"/>
    <mergeCell ref="K24:K25"/>
    <mergeCell ref="O42:O43"/>
    <mergeCell ref="O40:O41"/>
    <mergeCell ref="O44:O45"/>
    <mergeCell ref="O28:O29"/>
    <mergeCell ref="A30:A31"/>
    <mergeCell ref="D30:D31"/>
    <mergeCell ref="E30:E31"/>
    <mergeCell ref="F30:F31"/>
    <mergeCell ref="G30:G31"/>
    <mergeCell ref="H30:H31"/>
    <mergeCell ref="I30:I31"/>
    <mergeCell ref="J30:J31"/>
    <mergeCell ref="K30:K31"/>
    <mergeCell ref="O30:O31"/>
    <mergeCell ref="A28:A29"/>
    <mergeCell ref="D28:D29"/>
    <mergeCell ref="E28:E29"/>
    <mergeCell ref="F28:F29"/>
    <mergeCell ref="G28:G29"/>
    <mergeCell ref="H28:H29"/>
    <mergeCell ref="I28:I29"/>
    <mergeCell ref="J28:J29"/>
    <mergeCell ref="K28:K29"/>
    <mergeCell ref="O34:O35"/>
    <mergeCell ref="A32:A33"/>
    <mergeCell ref="D32:D33"/>
    <mergeCell ref="E32:E33"/>
    <mergeCell ref="F32:F33"/>
    <mergeCell ref="G32:G33"/>
    <mergeCell ref="H32:H33"/>
    <mergeCell ref="I32:I33"/>
    <mergeCell ref="J32:J33"/>
    <mergeCell ref="E34:E35"/>
    <mergeCell ref="F34:F35"/>
    <mergeCell ref="K32:K33"/>
    <mergeCell ref="D36:D37"/>
    <mergeCell ref="E36:E37"/>
    <mergeCell ref="A44:A45"/>
    <mergeCell ref="D44:D45"/>
    <mergeCell ref="E44:E45"/>
    <mergeCell ref="F44:F45"/>
    <mergeCell ref="G44:G45"/>
    <mergeCell ref="H44:H45"/>
    <mergeCell ref="I44:I45"/>
    <mergeCell ref="G38:G39"/>
    <mergeCell ref="H38:H39"/>
    <mergeCell ref="A36:A37"/>
    <mergeCell ref="J44:J45"/>
    <mergeCell ref="K44:K45"/>
    <mergeCell ref="I38:I39"/>
    <mergeCell ref="J38:J39"/>
    <mergeCell ref="K38:K39"/>
    <mergeCell ref="G34:G35"/>
    <mergeCell ref="H34:H35"/>
    <mergeCell ref="I34:I35"/>
    <mergeCell ref="J34:J35"/>
    <mergeCell ref="K34:K35"/>
    <mergeCell ref="H42:H43"/>
    <mergeCell ref="I42:I43"/>
    <mergeCell ref="J42:J43"/>
    <mergeCell ref="K42:K43"/>
    <mergeCell ref="G72:G73"/>
    <mergeCell ref="G74:G75"/>
    <mergeCell ref="O38:O39"/>
    <mergeCell ref="D42:D43"/>
    <mergeCell ref="E42:E43"/>
    <mergeCell ref="F42:F43"/>
    <mergeCell ref="G42:G43"/>
    <mergeCell ref="A42:A43"/>
    <mergeCell ref="B2:O2"/>
    <mergeCell ref="A40:A41"/>
    <mergeCell ref="D40:D41"/>
    <mergeCell ref="E40:E41"/>
    <mergeCell ref="F40:F41"/>
    <mergeCell ref="G40:G41"/>
    <mergeCell ref="H40:H41"/>
    <mergeCell ref="I40:I41"/>
    <mergeCell ref="J40:J41"/>
    <mergeCell ref="K40:K41"/>
    <mergeCell ref="F36:F37"/>
    <mergeCell ref="G36:G37"/>
    <mergeCell ref="H36:H37"/>
    <mergeCell ref="I36:I37"/>
    <mergeCell ref="J36:J37"/>
    <mergeCell ref="K36:K37"/>
    <mergeCell ref="O36:O37"/>
    <mergeCell ref="A38:A39"/>
    <mergeCell ref="D38:D39"/>
    <mergeCell ref="E38:E39"/>
    <mergeCell ref="F38:F39"/>
    <mergeCell ref="O32:O33"/>
    <mergeCell ref="A34:A35"/>
    <mergeCell ref="D34:D35"/>
    <mergeCell ref="A76:A77"/>
    <mergeCell ref="A78:A79"/>
    <mergeCell ref="A80:A81"/>
    <mergeCell ref="O46:O47"/>
    <mergeCell ref="A48:A49"/>
    <mergeCell ref="A50:A51"/>
    <mergeCell ref="A52:A53"/>
    <mergeCell ref="A54:A55"/>
    <mergeCell ref="A56:A57"/>
    <mergeCell ref="A58:A59"/>
    <mergeCell ref="A60:A61"/>
    <mergeCell ref="A62:A63"/>
    <mergeCell ref="O48:O49"/>
    <mergeCell ref="O50:O51"/>
    <mergeCell ref="O52:O53"/>
    <mergeCell ref="O54:O55"/>
    <mergeCell ref="O56:O57"/>
    <mergeCell ref="O58:O59"/>
    <mergeCell ref="O60:O61"/>
    <mergeCell ref="O62:O63"/>
    <mergeCell ref="A46:A47"/>
    <mergeCell ref="D46:D47"/>
    <mergeCell ref="E46:E47"/>
    <mergeCell ref="F46:F47"/>
    <mergeCell ref="G46:G47"/>
    <mergeCell ref="H46:H47"/>
    <mergeCell ref="I46:I47"/>
    <mergeCell ref="J46:J47"/>
    <mergeCell ref="K46:K47"/>
    <mergeCell ref="G66:G67"/>
    <mergeCell ref="G68:G69"/>
    <mergeCell ref="G70:G71"/>
    <mergeCell ref="D164:D165"/>
    <mergeCell ref="D166:D167"/>
    <mergeCell ref="A82:A83"/>
    <mergeCell ref="A84:A85"/>
    <mergeCell ref="A176:A177"/>
    <mergeCell ref="A178:A179"/>
    <mergeCell ref="A180:A181"/>
    <mergeCell ref="A182:A183"/>
    <mergeCell ref="D48:D49"/>
    <mergeCell ref="D50:D51"/>
    <mergeCell ref="D52:D53"/>
    <mergeCell ref="D54:D55"/>
    <mergeCell ref="D56:D57"/>
    <mergeCell ref="D58:D59"/>
    <mergeCell ref="D60:D61"/>
    <mergeCell ref="D62:D63"/>
    <mergeCell ref="D64:D65"/>
    <mergeCell ref="D66:D67"/>
    <mergeCell ref="D68:D69"/>
    <mergeCell ref="D70:D71"/>
    <mergeCell ref="D72:D73"/>
    <mergeCell ref="D74:D75"/>
    <mergeCell ref="D76:D77"/>
    <mergeCell ref="D78:D79"/>
    <mergeCell ref="D80:D81"/>
    <mergeCell ref="D82:D83"/>
    <mergeCell ref="A64:A65"/>
    <mergeCell ref="A66:A67"/>
    <mergeCell ref="A68:A69"/>
    <mergeCell ref="A70:A71"/>
    <mergeCell ref="A72:A73"/>
    <mergeCell ref="A74:A75"/>
    <mergeCell ref="G176:G177"/>
    <mergeCell ref="F86:F87"/>
    <mergeCell ref="F88:F89"/>
    <mergeCell ref="D84:D85"/>
    <mergeCell ref="D176:D177"/>
    <mergeCell ref="D178:D179"/>
    <mergeCell ref="E48:E49"/>
    <mergeCell ref="E50:E51"/>
    <mergeCell ref="E52:E53"/>
    <mergeCell ref="E54:E55"/>
    <mergeCell ref="E56:E57"/>
    <mergeCell ref="E58:E59"/>
    <mergeCell ref="E60:E61"/>
    <mergeCell ref="E62:E63"/>
    <mergeCell ref="E64:E65"/>
    <mergeCell ref="E66:E67"/>
    <mergeCell ref="E68:E69"/>
    <mergeCell ref="E70:E71"/>
    <mergeCell ref="E72:E73"/>
    <mergeCell ref="E74:E75"/>
    <mergeCell ref="E76:E77"/>
    <mergeCell ref="E78:E79"/>
    <mergeCell ref="E80:E81"/>
    <mergeCell ref="E82:E83"/>
    <mergeCell ref="D86:D87"/>
    <mergeCell ref="D150:D151"/>
    <mergeCell ref="D152:D153"/>
    <mergeCell ref="D154:D155"/>
    <mergeCell ref="D156:D157"/>
    <mergeCell ref="D158:D159"/>
    <mergeCell ref="D160:D161"/>
    <mergeCell ref="D162:D163"/>
    <mergeCell ref="H80:H81"/>
    <mergeCell ref="H82:H83"/>
    <mergeCell ref="H84:H85"/>
    <mergeCell ref="G76:G77"/>
    <mergeCell ref="G78:G79"/>
    <mergeCell ref="G80:G81"/>
    <mergeCell ref="G82:G83"/>
    <mergeCell ref="E84:E85"/>
    <mergeCell ref="E176:E177"/>
    <mergeCell ref="E178:E179"/>
    <mergeCell ref="F48:F49"/>
    <mergeCell ref="F50:F51"/>
    <mergeCell ref="F52:F53"/>
    <mergeCell ref="F54:F55"/>
    <mergeCell ref="F56:F57"/>
    <mergeCell ref="F58:F59"/>
    <mergeCell ref="F60:F61"/>
    <mergeCell ref="F62:F63"/>
    <mergeCell ref="F64:F65"/>
    <mergeCell ref="F66:F67"/>
    <mergeCell ref="F68:F69"/>
    <mergeCell ref="F70:F71"/>
    <mergeCell ref="F72:F73"/>
    <mergeCell ref="F74:F75"/>
    <mergeCell ref="F76:F77"/>
    <mergeCell ref="F78:F79"/>
    <mergeCell ref="F80:F81"/>
    <mergeCell ref="F82:F83"/>
    <mergeCell ref="F84:F85"/>
    <mergeCell ref="F176:F177"/>
    <mergeCell ref="F178:F179"/>
    <mergeCell ref="G84:G85"/>
    <mergeCell ref="I66:I67"/>
    <mergeCell ref="I68:I69"/>
    <mergeCell ref="I70:I71"/>
    <mergeCell ref="I72:I73"/>
    <mergeCell ref="I74:I75"/>
    <mergeCell ref="I76:I77"/>
    <mergeCell ref="I78:I79"/>
    <mergeCell ref="I80:I81"/>
    <mergeCell ref="I82:I83"/>
    <mergeCell ref="I84:I85"/>
    <mergeCell ref="I176:I177"/>
    <mergeCell ref="I178:I179"/>
    <mergeCell ref="F90:F91"/>
    <mergeCell ref="F92:F93"/>
    <mergeCell ref="F94:F95"/>
    <mergeCell ref="F96:F97"/>
    <mergeCell ref="F98:F99"/>
    <mergeCell ref="F100:F101"/>
    <mergeCell ref="F102:F103"/>
    <mergeCell ref="F104:F105"/>
    <mergeCell ref="F106:F107"/>
    <mergeCell ref="F108:F109"/>
    <mergeCell ref="F110:F111"/>
    <mergeCell ref="F112:F113"/>
    <mergeCell ref="G178:G179"/>
    <mergeCell ref="H66:H67"/>
    <mergeCell ref="H68:H69"/>
    <mergeCell ref="H70:H71"/>
    <mergeCell ref="H72:H73"/>
    <mergeCell ref="H74:H75"/>
    <mergeCell ref="H76:H77"/>
    <mergeCell ref="H78:H79"/>
    <mergeCell ref="G48:G49"/>
    <mergeCell ref="G50:G51"/>
    <mergeCell ref="G52:G53"/>
    <mergeCell ref="G54:G55"/>
    <mergeCell ref="G56:G57"/>
    <mergeCell ref="G58:G59"/>
    <mergeCell ref="G60:G61"/>
    <mergeCell ref="G62:G63"/>
    <mergeCell ref="G64:G65"/>
    <mergeCell ref="I48:I49"/>
    <mergeCell ref="I50:I51"/>
    <mergeCell ref="I52:I53"/>
    <mergeCell ref="I54:I55"/>
    <mergeCell ref="I56:I57"/>
    <mergeCell ref="I58:I59"/>
    <mergeCell ref="I60:I61"/>
    <mergeCell ref="I62:I63"/>
    <mergeCell ref="I64:I65"/>
    <mergeCell ref="H48:H49"/>
    <mergeCell ref="H50:H51"/>
    <mergeCell ref="H52:H53"/>
    <mergeCell ref="H54:H55"/>
    <mergeCell ref="H56:H57"/>
    <mergeCell ref="H58:H59"/>
    <mergeCell ref="H60:H61"/>
    <mergeCell ref="H62:H63"/>
    <mergeCell ref="H64:H65"/>
    <mergeCell ref="H136:H137"/>
    <mergeCell ref="H138:H139"/>
    <mergeCell ref="H140:H141"/>
    <mergeCell ref="K82:K83"/>
    <mergeCell ref="K84:K85"/>
    <mergeCell ref="K176:K177"/>
    <mergeCell ref="K178:K179"/>
    <mergeCell ref="J82:J83"/>
    <mergeCell ref="J84:J85"/>
    <mergeCell ref="J176:J177"/>
    <mergeCell ref="J178:J179"/>
    <mergeCell ref="I86:I87"/>
    <mergeCell ref="I88:I89"/>
    <mergeCell ref="I90:I91"/>
    <mergeCell ref="I92:I93"/>
    <mergeCell ref="H142:H143"/>
    <mergeCell ref="H144:H145"/>
    <mergeCell ref="H146:H147"/>
    <mergeCell ref="H148:H149"/>
    <mergeCell ref="H150:H151"/>
    <mergeCell ref="H152:H153"/>
    <mergeCell ref="H176:H177"/>
    <mergeCell ref="H178:H179"/>
    <mergeCell ref="H172:H173"/>
    <mergeCell ref="H174:H175"/>
    <mergeCell ref="H154:H155"/>
    <mergeCell ref="H156:H157"/>
    <mergeCell ref="H158:H159"/>
    <mergeCell ref="H160:H161"/>
    <mergeCell ref="H162:H163"/>
    <mergeCell ref="H164:H165"/>
    <mergeCell ref="H166:H167"/>
    <mergeCell ref="J48:J49"/>
    <mergeCell ref="J50:J51"/>
    <mergeCell ref="J52:J53"/>
    <mergeCell ref="J54:J55"/>
    <mergeCell ref="J56:J57"/>
    <mergeCell ref="J58:J59"/>
    <mergeCell ref="J60:J61"/>
    <mergeCell ref="J62:J63"/>
    <mergeCell ref="J64:J65"/>
    <mergeCell ref="J66:J67"/>
    <mergeCell ref="J68:J69"/>
    <mergeCell ref="J70:J71"/>
    <mergeCell ref="J72:J73"/>
    <mergeCell ref="J74:J75"/>
    <mergeCell ref="J76:J77"/>
    <mergeCell ref="J78:J79"/>
    <mergeCell ref="J80:J81"/>
    <mergeCell ref="K48:K49"/>
    <mergeCell ref="K50:K51"/>
    <mergeCell ref="K52:K53"/>
    <mergeCell ref="K54:K55"/>
    <mergeCell ref="K56:K57"/>
    <mergeCell ref="K58:K59"/>
    <mergeCell ref="K60:K61"/>
    <mergeCell ref="K62:K63"/>
    <mergeCell ref="K64:K65"/>
    <mergeCell ref="K66:K67"/>
    <mergeCell ref="K68:K69"/>
    <mergeCell ref="K70:K71"/>
    <mergeCell ref="K72:K73"/>
    <mergeCell ref="K74:K75"/>
    <mergeCell ref="K76:K77"/>
    <mergeCell ref="K78:K79"/>
    <mergeCell ref="K80:K81"/>
    <mergeCell ref="A202:A203"/>
    <mergeCell ref="A204:A205"/>
    <mergeCell ref="A206:A207"/>
    <mergeCell ref="A208:A209"/>
    <mergeCell ref="A210:A211"/>
    <mergeCell ref="A212:A213"/>
    <mergeCell ref="O82:O83"/>
    <mergeCell ref="O84:O85"/>
    <mergeCell ref="O176:O177"/>
    <mergeCell ref="O178:O179"/>
    <mergeCell ref="O64:O65"/>
    <mergeCell ref="O66:O67"/>
    <mergeCell ref="O68:O69"/>
    <mergeCell ref="O70:O71"/>
    <mergeCell ref="O72:O73"/>
    <mergeCell ref="O74:O75"/>
    <mergeCell ref="O76:O77"/>
    <mergeCell ref="O78:O79"/>
    <mergeCell ref="O80:O81"/>
    <mergeCell ref="O86:O87"/>
    <mergeCell ref="O88:O89"/>
    <mergeCell ref="O90:O91"/>
    <mergeCell ref="O92:O93"/>
    <mergeCell ref="O94:O95"/>
    <mergeCell ref="O96:O97"/>
    <mergeCell ref="O98:O99"/>
    <mergeCell ref="O100:O101"/>
    <mergeCell ref="O102:O103"/>
    <mergeCell ref="F210:F211"/>
    <mergeCell ref="F212:F213"/>
    <mergeCell ref="G196:G197"/>
    <mergeCell ref="G198:G199"/>
    <mergeCell ref="A232:A233"/>
    <mergeCell ref="A234:A235"/>
    <mergeCell ref="A236:A237"/>
    <mergeCell ref="A238:A239"/>
    <mergeCell ref="A240:A241"/>
    <mergeCell ref="A242:A243"/>
    <mergeCell ref="A244:A245"/>
    <mergeCell ref="A246:A247"/>
    <mergeCell ref="A214:A215"/>
    <mergeCell ref="A216:A217"/>
    <mergeCell ref="A218:A219"/>
    <mergeCell ref="A220:A221"/>
    <mergeCell ref="A222:A223"/>
    <mergeCell ref="A224:A225"/>
    <mergeCell ref="A226:A227"/>
    <mergeCell ref="A228:A229"/>
    <mergeCell ref="A230:A231"/>
    <mergeCell ref="D242:D243"/>
    <mergeCell ref="D244:D245"/>
    <mergeCell ref="D246:D247"/>
    <mergeCell ref="A248:A249"/>
    <mergeCell ref="A250:A251"/>
    <mergeCell ref="A252:A253"/>
    <mergeCell ref="A254:A255"/>
    <mergeCell ref="A256:A257"/>
    <mergeCell ref="D252:D253"/>
    <mergeCell ref="D254:D255"/>
    <mergeCell ref="D256:D257"/>
    <mergeCell ref="D196:D197"/>
    <mergeCell ref="D198:D199"/>
    <mergeCell ref="D200:D201"/>
    <mergeCell ref="D202:D203"/>
    <mergeCell ref="D204:D205"/>
    <mergeCell ref="D206:D207"/>
    <mergeCell ref="D208:D209"/>
    <mergeCell ref="D210:D211"/>
    <mergeCell ref="D212:D213"/>
    <mergeCell ref="D214:D215"/>
    <mergeCell ref="D216:D217"/>
    <mergeCell ref="D218:D219"/>
    <mergeCell ref="D220:D221"/>
    <mergeCell ref="D222:D223"/>
    <mergeCell ref="D224:D225"/>
    <mergeCell ref="D226:D227"/>
    <mergeCell ref="D228:D229"/>
    <mergeCell ref="D230:D231"/>
    <mergeCell ref="D232:D233"/>
    <mergeCell ref="D234:D235"/>
    <mergeCell ref="D236:D237"/>
    <mergeCell ref="D238:D239"/>
    <mergeCell ref="D240:D241"/>
    <mergeCell ref="D248:D249"/>
    <mergeCell ref="D250:D251"/>
    <mergeCell ref="G244:G245"/>
    <mergeCell ref="G246:G247"/>
    <mergeCell ref="E196:E197"/>
    <mergeCell ref="E198:E199"/>
    <mergeCell ref="E200:E201"/>
    <mergeCell ref="E202:E203"/>
    <mergeCell ref="E204:E205"/>
    <mergeCell ref="E206:E207"/>
    <mergeCell ref="E208:E209"/>
    <mergeCell ref="E210:E211"/>
    <mergeCell ref="E212:E213"/>
    <mergeCell ref="E214:E215"/>
    <mergeCell ref="E216:E217"/>
    <mergeCell ref="E218:E219"/>
    <mergeCell ref="E220:E221"/>
    <mergeCell ref="E222:E223"/>
    <mergeCell ref="E224:E225"/>
    <mergeCell ref="E226:E227"/>
    <mergeCell ref="E228:E229"/>
    <mergeCell ref="E230:E231"/>
    <mergeCell ref="E232:E233"/>
    <mergeCell ref="F196:F197"/>
    <mergeCell ref="F198:F199"/>
    <mergeCell ref="F200:F201"/>
    <mergeCell ref="F202:F203"/>
    <mergeCell ref="F204:F205"/>
    <mergeCell ref="F206:F207"/>
    <mergeCell ref="F208:F209"/>
    <mergeCell ref="E252:E253"/>
    <mergeCell ref="E254:E255"/>
    <mergeCell ref="E256:E257"/>
    <mergeCell ref="E234:E235"/>
    <mergeCell ref="E236:E237"/>
    <mergeCell ref="E238:E239"/>
    <mergeCell ref="E240:E241"/>
    <mergeCell ref="E242:E243"/>
    <mergeCell ref="E244:E245"/>
    <mergeCell ref="E246:E247"/>
    <mergeCell ref="E248:E249"/>
    <mergeCell ref="E250:E251"/>
    <mergeCell ref="F232:F233"/>
    <mergeCell ref="F234:F235"/>
    <mergeCell ref="F236:F237"/>
    <mergeCell ref="F238:F239"/>
    <mergeCell ref="F240:F241"/>
    <mergeCell ref="F242:F243"/>
    <mergeCell ref="F244:F245"/>
    <mergeCell ref="F246:F247"/>
    <mergeCell ref="F214:F215"/>
    <mergeCell ref="F216:F217"/>
    <mergeCell ref="F218:F219"/>
    <mergeCell ref="F220:F221"/>
    <mergeCell ref="F222:F223"/>
    <mergeCell ref="F224:F225"/>
    <mergeCell ref="F226:F227"/>
    <mergeCell ref="F228:F229"/>
    <mergeCell ref="F230:F231"/>
    <mergeCell ref="F248:F249"/>
    <mergeCell ref="F250:F251"/>
    <mergeCell ref="F252:F253"/>
    <mergeCell ref="F254:F255"/>
    <mergeCell ref="F256:F257"/>
    <mergeCell ref="G252:G253"/>
    <mergeCell ref="G254:G255"/>
    <mergeCell ref="G256:G257"/>
    <mergeCell ref="G234:G235"/>
    <mergeCell ref="G236:G237"/>
    <mergeCell ref="G238:G239"/>
    <mergeCell ref="G240:G241"/>
    <mergeCell ref="G248:G249"/>
    <mergeCell ref="G250:G251"/>
    <mergeCell ref="G242:G243"/>
    <mergeCell ref="G200:G201"/>
    <mergeCell ref="G202:G203"/>
    <mergeCell ref="G204:G205"/>
    <mergeCell ref="G206:G207"/>
    <mergeCell ref="G208:G209"/>
    <mergeCell ref="G210:G211"/>
    <mergeCell ref="G212:G213"/>
    <mergeCell ref="G214:G215"/>
    <mergeCell ref="G216:G217"/>
    <mergeCell ref="G218:G219"/>
    <mergeCell ref="G220:G221"/>
    <mergeCell ref="G222:G223"/>
    <mergeCell ref="G224:G225"/>
    <mergeCell ref="G226:G227"/>
    <mergeCell ref="G228:G229"/>
    <mergeCell ref="G230:G231"/>
    <mergeCell ref="G232:G233"/>
    <mergeCell ref="H196:H197"/>
    <mergeCell ref="H198:H199"/>
    <mergeCell ref="H200:H201"/>
    <mergeCell ref="H202:H203"/>
    <mergeCell ref="H204:H205"/>
    <mergeCell ref="H206:H207"/>
    <mergeCell ref="H208:H209"/>
    <mergeCell ref="H210:H211"/>
    <mergeCell ref="H212:H213"/>
    <mergeCell ref="H214:H215"/>
    <mergeCell ref="H216:H217"/>
    <mergeCell ref="H218:H219"/>
    <mergeCell ref="H220:H221"/>
    <mergeCell ref="H222:H223"/>
    <mergeCell ref="H224:H225"/>
    <mergeCell ref="H226:H227"/>
    <mergeCell ref="H228:H229"/>
    <mergeCell ref="J252:J253"/>
    <mergeCell ref="J254:J255"/>
    <mergeCell ref="J256:J257"/>
    <mergeCell ref="I196:I197"/>
    <mergeCell ref="I198:I199"/>
    <mergeCell ref="I200:I201"/>
    <mergeCell ref="I202:I203"/>
    <mergeCell ref="K234:K235"/>
    <mergeCell ref="K236:K237"/>
    <mergeCell ref="K238:K239"/>
    <mergeCell ref="K240:K241"/>
    <mergeCell ref="K242:K243"/>
    <mergeCell ref="H230:H231"/>
    <mergeCell ref="H232:H233"/>
    <mergeCell ref="I204:I205"/>
    <mergeCell ref="I206:I207"/>
    <mergeCell ref="I208:I209"/>
    <mergeCell ref="I210:I211"/>
    <mergeCell ref="I212:I213"/>
    <mergeCell ref="H252:H253"/>
    <mergeCell ref="H254:H255"/>
    <mergeCell ref="H256:H257"/>
    <mergeCell ref="H234:H235"/>
    <mergeCell ref="H236:H237"/>
    <mergeCell ref="H238:H239"/>
    <mergeCell ref="H240:H241"/>
    <mergeCell ref="H242:H243"/>
    <mergeCell ref="H244:H245"/>
    <mergeCell ref="H246:H247"/>
    <mergeCell ref="H248:H249"/>
    <mergeCell ref="H250:H251"/>
    <mergeCell ref="I248:I249"/>
    <mergeCell ref="I232:I233"/>
    <mergeCell ref="I234:I235"/>
    <mergeCell ref="I236:I237"/>
    <mergeCell ref="I238:I239"/>
    <mergeCell ref="I240:I241"/>
    <mergeCell ref="I242:I243"/>
    <mergeCell ref="I244:I245"/>
    <mergeCell ref="I246:I247"/>
    <mergeCell ref="I254:I255"/>
    <mergeCell ref="I256:I257"/>
    <mergeCell ref="I214:I215"/>
    <mergeCell ref="I216:I217"/>
    <mergeCell ref="I218:I219"/>
    <mergeCell ref="I220:I221"/>
    <mergeCell ref="I222:I223"/>
    <mergeCell ref="I224:I225"/>
    <mergeCell ref="I226:I227"/>
    <mergeCell ref="I228:I229"/>
    <mergeCell ref="I230:I231"/>
    <mergeCell ref="I250:I251"/>
    <mergeCell ref="I252:I253"/>
    <mergeCell ref="J248:J249"/>
    <mergeCell ref="J250:J251"/>
    <mergeCell ref="J196:J197"/>
    <mergeCell ref="J198:J199"/>
    <mergeCell ref="J200:J201"/>
    <mergeCell ref="J202:J203"/>
    <mergeCell ref="J204:J205"/>
    <mergeCell ref="J206:J207"/>
    <mergeCell ref="J208:J209"/>
    <mergeCell ref="J210:J211"/>
    <mergeCell ref="J212:J213"/>
    <mergeCell ref="J214:J215"/>
    <mergeCell ref="J216:J217"/>
    <mergeCell ref="J218:J219"/>
    <mergeCell ref="J220:J221"/>
    <mergeCell ref="J222:J223"/>
    <mergeCell ref="J224:J225"/>
    <mergeCell ref="J226:J227"/>
    <mergeCell ref="J228:J229"/>
    <mergeCell ref="J230:J231"/>
    <mergeCell ref="J232:J233"/>
    <mergeCell ref="J234:J235"/>
    <mergeCell ref="J236:J237"/>
    <mergeCell ref="J238:J239"/>
    <mergeCell ref="J240:J241"/>
    <mergeCell ref="J242:J243"/>
    <mergeCell ref="J244:J245"/>
    <mergeCell ref="J246:J247"/>
    <mergeCell ref="O252:O253"/>
    <mergeCell ref="O254:O255"/>
    <mergeCell ref="O256:O257"/>
    <mergeCell ref="K198:K199"/>
    <mergeCell ref="K200:K201"/>
    <mergeCell ref="K202:K203"/>
    <mergeCell ref="K204:K205"/>
    <mergeCell ref="K206:K207"/>
    <mergeCell ref="K208:K209"/>
    <mergeCell ref="K210:K211"/>
    <mergeCell ref="K212:K213"/>
    <mergeCell ref="K214:K215"/>
    <mergeCell ref="K216:K217"/>
    <mergeCell ref="K218:K219"/>
    <mergeCell ref="K220:K221"/>
    <mergeCell ref="K222:K223"/>
    <mergeCell ref="K224:K225"/>
    <mergeCell ref="K226:K227"/>
    <mergeCell ref="K228:K229"/>
    <mergeCell ref="O214:O215"/>
    <mergeCell ref="O216:O217"/>
    <mergeCell ref="O218:O219"/>
    <mergeCell ref="O220:O221"/>
    <mergeCell ref="O222:O223"/>
    <mergeCell ref="O224:O225"/>
    <mergeCell ref="O226:O227"/>
    <mergeCell ref="K252:K253"/>
    <mergeCell ref="K254:K255"/>
    <mergeCell ref="K256:K257"/>
    <mergeCell ref="O228:O229"/>
    <mergeCell ref="K230:K231"/>
    <mergeCell ref="K232:K233"/>
    <mergeCell ref="K244:K245"/>
    <mergeCell ref="K246:K247"/>
    <mergeCell ref="K248:K249"/>
    <mergeCell ref="K250:K251"/>
    <mergeCell ref="O230:O231"/>
    <mergeCell ref="O196:O197"/>
    <mergeCell ref="O198:O199"/>
    <mergeCell ref="O200:O201"/>
    <mergeCell ref="O202:O203"/>
    <mergeCell ref="O204:O205"/>
    <mergeCell ref="O206:O207"/>
    <mergeCell ref="O208:O209"/>
    <mergeCell ref="O210:O211"/>
    <mergeCell ref="O212:O213"/>
    <mergeCell ref="O232:O233"/>
    <mergeCell ref="O234:O235"/>
    <mergeCell ref="O236:O237"/>
    <mergeCell ref="O238:O239"/>
    <mergeCell ref="O240:O241"/>
    <mergeCell ref="O242:O243"/>
    <mergeCell ref="O246:O247"/>
    <mergeCell ref="O248:O249"/>
    <mergeCell ref="O250:O251"/>
    <mergeCell ref="O244:O245"/>
    <mergeCell ref="K196:K197"/>
    <mergeCell ref="L204:L205"/>
    <mergeCell ref="M204:M205"/>
    <mergeCell ref="N204:N205"/>
    <mergeCell ref="L206:L207"/>
    <mergeCell ref="M206:M207"/>
    <mergeCell ref="N206:N207"/>
    <mergeCell ref="L208:L209"/>
    <mergeCell ref="L3:L5"/>
    <mergeCell ref="M3:M5"/>
    <mergeCell ref="N3:N5"/>
    <mergeCell ref="L6:L7"/>
    <mergeCell ref="M6:M7"/>
    <mergeCell ref="N6:N7"/>
    <mergeCell ref="L8:L9"/>
    <mergeCell ref="M8:M9"/>
    <mergeCell ref="N8:N9"/>
    <mergeCell ref="L10:L11"/>
    <mergeCell ref="M10:M11"/>
    <mergeCell ref="N10:N11"/>
    <mergeCell ref="L12:L13"/>
    <mergeCell ref="M12:M13"/>
    <mergeCell ref="N12:N13"/>
    <mergeCell ref="L14:L15"/>
    <mergeCell ref="M14:M15"/>
    <mergeCell ref="N14:N15"/>
    <mergeCell ref="L20:L21"/>
    <mergeCell ref="M20:M21"/>
    <mergeCell ref="N20:N21"/>
    <mergeCell ref="L22:L23"/>
    <mergeCell ref="M22:M23"/>
    <mergeCell ref="N22:N23"/>
    <mergeCell ref="L24:L25"/>
    <mergeCell ref="M24:M25"/>
    <mergeCell ref="N24:N25"/>
    <mergeCell ref="L26:L27"/>
    <mergeCell ref="M26:M27"/>
    <mergeCell ref="N26:N27"/>
    <mergeCell ref="L28:L29"/>
    <mergeCell ref="M28:M29"/>
    <mergeCell ref="N28:N29"/>
    <mergeCell ref="L30:L31"/>
    <mergeCell ref="M30:M31"/>
    <mergeCell ref="N30:N31"/>
    <mergeCell ref="L32:L33"/>
    <mergeCell ref="M32:M33"/>
    <mergeCell ref="N32:N33"/>
    <mergeCell ref="L34:L35"/>
    <mergeCell ref="M34:M35"/>
    <mergeCell ref="N34:N35"/>
    <mergeCell ref="L36:L37"/>
    <mergeCell ref="M36:M37"/>
    <mergeCell ref="N36:N37"/>
    <mergeCell ref="L38:L39"/>
    <mergeCell ref="M38:M39"/>
    <mergeCell ref="N38:N39"/>
    <mergeCell ref="L40:L41"/>
    <mergeCell ref="M40:M41"/>
    <mergeCell ref="N40:N41"/>
    <mergeCell ref="L42:L43"/>
    <mergeCell ref="M42:M43"/>
    <mergeCell ref="N42:N43"/>
  </mergeCells>
  <pageMargins left="0.7" right="0.7" top="0.75" bottom="0.75" header="0.3" footer="0.3"/>
  <pageSetup paperSize="17" scale="77" fitToHeight="10" orientation="landscape" r:id="rId1"/>
  <colBreaks count="1" manualBreakCount="1">
    <brk id="1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1"/>
    <pageSetUpPr fitToPage="1"/>
  </sheetPr>
  <dimension ref="A1:U54"/>
  <sheetViews>
    <sheetView showGridLines="0" zoomScale="125" workbookViewId="0">
      <selection activeCell="H27" sqref="H2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2">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4">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6">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8">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0">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2">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4">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indexed="41"/>
    <pageSetUpPr fitToPage="1"/>
  </sheetPr>
  <dimension ref="A1:U54"/>
  <sheetViews>
    <sheetView showGridLines="0" topLeftCell="A9" zoomScale="125" workbookViewId="0">
      <selection activeCell="X32" sqref="X3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indexed="41"/>
    <pageSetUpPr fitToPage="1"/>
  </sheetPr>
  <dimension ref="A1:U54"/>
  <sheetViews>
    <sheetView showGridLines="0" topLeftCell="A9" zoomScale="125" workbookViewId="0">
      <selection activeCell="X33" sqref="X3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8">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indexed="41"/>
    <pageSetUpPr fitToPage="1"/>
  </sheetPr>
  <dimension ref="A1:U54"/>
  <sheetViews>
    <sheetView showGridLines="0" topLeftCell="A9" zoomScale="125" workbookViewId="0">
      <selection activeCell="X33" sqref="X3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0">
    <pageSetUpPr fitToPage="1"/>
  </sheetPr>
  <dimension ref="A1:BL55"/>
  <sheetViews>
    <sheetView workbookViewId="0">
      <selection activeCell="CV46" sqref="CV4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1"/>
    <pageSetUpPr fitToPage="1"/>
  </sheetPr>
  <dimension ref="A1:U54"/>
  <sheetViews>
    <sheetView showGridLines="0" zoomScale="125" workbookViewId="0">
      <selection activeCell="H27" sqref="H2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2">
    <pageSetUpPr fitToPage="1"/>
  </sheetPr>
  <dimension ref="A1:BL55"/>
  <sheetViews>
    <sheetView topLeftCell="A7" workbookViewId="0">
      <selection activeCell="CV47" sqref="CV47"/>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4">
    <pageSetUpPr fitToPage="1"/>
  </sheetPr>
  <dimension ref="A1:BL55"/>
  <sheetViews>
    <sheetView topLeftCell="A7" workbookViewId="0">
      <selection activeCell="CH48" sqref="CH48"/>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6">
    <pageSetUpPr fitToPage="1"/>
  </sheetPr>
  <dimension ref="A1:BL55"/>
  <sheetViews>
    <sheetView topLeftCell="A7" workbookViewId="0">
      <selection activeCell="CH48" sqref="CH48"/>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tabColor indexed="41"/>
    <pageSetUpPr fitToPage="1"/>
  </sheetPr>
  <dimension ref="A1:U54"/>
  <sheetViews>
    <sheetView showGridLines="0" topLeftCell="A9" zoomScale="125" workbookViewId="0">
      <selection activeCell="M35" sqref="M3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8">
    <pageSetUpPr fitToPage="1"/>
  </sheetPr>
  <dimension ref="A1:BL55"/>
  <sheetViews>
    <sheetView topLeftCell="A7" workbookViewId="0">
      <selection activeCell="CH48" sqref="CH48"/>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indexed="41"/>
    <pageSetUpPr fitToPage="1"/>
  </sheetPr>
  <dimension ref="A1:U54"/>
  <sheetViews>
    <sheetView showGridLines="0" topLeftCell="A9" zoomScale="125" workbookViewId="0">
      <selection activeCell="X34" sqref="X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0">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2">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4">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6">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8">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0">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1"/>
    <pageSetUpPr fitToPage="1"/>
  </sheetPr>
  <dimension ref="A1:U54"/>
  <sheetViews>
    <sheetView showGridLines="0" zoomScale="125" workbookViewId="0">
      <selection activeCell="I27" sqref="I2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4">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6">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8">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0">
    <pageSetUpPr fitToPage="1"/>
  </sheetPr>
  <dimension ref="A1:BL55"/>
  <sheetViews>
    <sheetView workbookViewId="0">
      <selection activeCell="CH49" sqref="CH49"/>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2">
    <pageSetUpPr fitToPage="1"/>
  </sheetPr>
  <dimension ref="A1:BL55"/>
  <sheetViews>
    <sheetView topLeftCell="A10" workbookViewId="0">
      <selection activeCell="CH50" sqref="CH50"/>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4">
    <pageSetUpPr fitToPage="1"/>
  </sheetPr>
  <dimension ref="A1:BL55"/>
  <sheetViews>
    <sheetView topLeftCell="A10" workbookViewId="0">
      <selection activeCell="CH50" sqref="CH50"/>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73"/>
      <c r="AG10" s="31"/>
      <c r="AH10" s="31"/>
      <c r="AI10" s="31"/>
      <c r="AJ10" s="31"/>
      <c r="AK10" s="31"/>
      <c r="AL10" s="176"/>
      <c r="AM10" s="176"/>
      <c r="AN10" s="176"/>
      <c r="AO10" s="176"/>
      <c r="AP10" s="177"/>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78"/>
      <c r="AH11" s="178"/>
      <c r="AI11" s="178"/>
      <c r="AJ11" s="178"/>
      <c r="AK11" s="178"/>
      <c r="AL11" s="178"/>
      <c r="AM11" s="178"/>
      <c r="AN11" s="178"/>
      <c r="AO11" s="178"/>
      <c r="AP11" s="179"/>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70"/>
      <c r="G21" s="175"/>
      <c r="H21" s="175"/>
      <c r="I21" s="175"/>
      <c r="J21" s="175"/>
      <c r="K21" s="17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74"/>
      <c r="H22" s="174"/>
      <c r="I22" s="174"/>
      <c r="J22" s="174"/>
      <c r="K22" s="174"/>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71"/>
      <c r="G24" s="172"/>
      <c r="H24" s="172"/>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74"/>
      <c r="H26" s="174"/>
      <c r="I26" s="174"/>
      <c r="J26" s="174"/>
      <c r="K26" s="174"/>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tabColor indexed="41"/>
    <pageSetUpPr fitToPage="1"/>
  </sheetPr>
  <dimension ref="A1:U54"/>
  <sheetViews>
    <sheetView showGridLines="0" topLeftCell="A9" zoomScale="125" workbookViewId="0">
      <selection activeCell="V34" sqref="V3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80"/>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2:C47"/>
  <sheetViews>
    <sheetView topLeftCell="A13" zoomScaleNormal="100" workbookViewId="0">
      <selection activeCell="H26" activeCellId="2" sqref="I37 H26 H26"/>
    </sheetView>
  </sheetViews>
  <sheetFormatPr defaultRowHeight="15" x14ac:dyDescent="0.25"/>
  <cols>
    <col min="1" max="1" width="14" customWidth="1"/>
    <col min="2" max="2" width="19.140625" customWidth="1"/>
  </cols>
  <sheetData>
    <row r="2" spans="1:3" ht="15.75" thickBot="1" x14ac:dyDescent="0.3"/>
    <row r="3" spans="1:3" ht="15.75" x14ac:dyDescent="0.25">
      <c r="A3" s="2" t="s">
        <v>3</v>
      </c>
      <c r="B3" s="3" t="s">
        <v>4</v>
      </c>
      <c r="C3" s="4" t="s">
        <v>5</v>
      </c>
    </row>
    <row r="4" spans="1:3" ht="15.75" x14ac:dyDescent="0.25">
      <c r="A4" s="183" t="s">
        <v>10</v>
      </c>
      <c r="B4" s="182" t="s">
        <v>10</v>
      </c>
      <c r="C4" s="184">
        <v>5.0000000000000001E-3</v>
      </c>
    </row>
    <row r="5" spans="1:3" ht="15.75" x14ac:dyDescent="0.25">
      <c r="A5" s="183" t="s">
        <v>10</v>
      </c>
      <c r="B5" s="182" t="s">
        <v>2</v>
      </c>
      <c r="C5" s="185">
        <v>0.01</v>
      </c>
    </row>
    <row r="6" spans="1:3" ht="15.75" x14ac:dyDescent="0.25">
      <c r="A6" s="183" t="s">
        <v>10</v>
      </c>
      <c r="B6" s="182" t="s">
        <v>6</v>
      </c>
      <c r="C6" s="184">
        <v>0.02</v>
      </c>
    </row>
    <row r="7" spans="1:3" ht="15.75" x14ac:dyDescent="0.25">
      <c r="A7" s="183" t="s">
        <v>10</v>
      </c>
      <c r="B7" s="182" t="s">
        <v>7</v>
      </c>
      <c r="C7" s="184">
        <v>3.5000000000000003E-2</v>
      </c>
    </row>
    <row r="8" spans="1:3" ht="15.75" x14ac:dyDescent="0.25">
      <c r="A8" s="183" t="s">
        <v>10</v>
      </c>
      <c r="B8" s="182" t="s">
        <v>9</v>
      </c>
      <c r="C8" s="184">
        <v>6.5000000000000002E-2</v>
      </c>
    </row>
    <row r="9" spans="1:3" ht="15.75" x14ac:dyDescent="0.25">
      <c r="A9" s="183" t="s">
        <v>10</v>
      </c>
      <c r="B9" s="182" t="s">
        <v>8</v>
      </c>
      <c r="C9" s="184">
        <v>0.15</v>
      </c>
    </row>
    <row r="10" spans="1:3" ht="15.75" x14ac:dyDescent="0.25">
      <c r="A10" s="186" t="s">
        <v>2</v>
      </c>
      <c r="B10" s="187" t="s">
        <v>10</v>
      </c>
      <c r="C10" s="188">
        <v>1.4999999999999999E-2</v>
      </c>
    </row>
    <row r="11" spans="1:3" ht="15.75" x14ac:dyDescent="0.25">
      <c r="A11" s="186" t="s">
        <v>2</v>
      </c>
      <c r="B11" s="187" t="s">
        <v>2</v>
      </c>
      <c r="C11" s="189">
        <v>0.03</v>
      </c>
    </row>
    <row r="12" spans="1:3" ht="15.75" x14ac:dyDescent="0.25">
      <c r="A12" s="186" t="s">
        <v>2</v>
      </c>
      <c r="B12" s="187" t="s">
        <v>6</v>
      </c>
      <c r="C12" s="189">
        <v>7.0000000000000007E-2</v>
      </c>
    </row>
    <row r="13" spans="1:3" ht="15.75" x14ac:dyDescent="0.25">
      <c r="A13" s="186" t="s">
        <v>2</v>
      </c>
      <c r="B13" s="187" t="s">
        <v>7</v>
      </c>
      <c r="C13" s="188">
        <v>0.15</v>
      </c>
    </row>
    <row r="14" spans="1:3" ht="15.75" x14ac:dyDescent="0.25">
      <c r="A14" s="186" t="s">
        <v>2</v>
      </c>
      <c r="B14" s="187" t="s">
        <v>9</v>
      </c>
      <c r="C14" s="188">
        <v>0.35</v>
      </c>
    </row>
    <row r="15" spans="1:3" ht="15.75" x14ac:dyDescent="0.25">
      <c r="A15" s="186" t="s">
        <v>2</v>
      </c>
      <c r="B15" s="187" t="s">
        <v>8</v>
      </c>
      <c r="C15" s="188">
        <v>0.8</v>
      </c>
    </row>
    <row r="16" spans="1:3" ht="15.75" x14ac:dyDescent="0.25">
      <c r="A16" s="5" t="s">
        <v>6</v>
      </c>
      <c r="B16" s="6" t="s">
        <v>10</v>
      </c>
      <c r="C16" s="181">
        <v>0.09</v>
      </c>
    </row>
    <row r="17" spans="1:3" ht="15.75" x14ac:dyDescent="0.25">
      <c r="A17" s="5" t="s">
        <v>6</v>
      </c>
      <c r="B17" s="6" t="s">
        <v>2</v>
      </c>
      <c r="C17" s="7">
        <v>0.125</v>
      </c>
    </row>
    <row r="18" spans="1:3" ht="15.75" x14ac:dyDescent="0.25">
      <c r="A18" s="5" t="s">
        <v>6</v>
      </c>
      <c r="B18" s="6" t="s">
        <v>6</v>
      </c>
      <c r="C18" s="7">
        <v>0.3</v>
      </c>
    </row>
    <row r="19" spans="1:3" ht="15.75" x14ac:dyDescent="0.25">
      <c r="A19" s="5" t="s">
        <v>6</v>
      </c>
      <c r="B19" s="6" t="s">
        <v>7</v>
      </c>
      <c r="C19" s="7">
        <v>0.8</v>
      </c>
    </row>
    <row r="20" spans="1:3" ht="15.75" x14ac:dyDescent="0.25">
      <c r="A20" s="5" t="s">
        <v>6</v>
      </c>
      <c r="B20" s="6" t="s">
        <v>9</v>
      </c>
      <c r="C20" s="181">
        <v>1</v>
      </c>
    </row>
    <row r="21" spans="1:3" ht="15.75" x14ac:dyDescent="0.25">
      <c r="A21" s="5" t="s">
        <v>6</v>
      </c>
      <c r="B21" s="6" t="s">
        <v>8</v>
      </c>
      <c r="C21" s="8">
        <v>1.2</v>
      </c>
    </row>
    <row r="22" spans="1:3" ht="15.75" x14ac:dyDescent="0.25">
      <c r="A22" s="5" t="s">
        <v>7</v>
      </c>
      <c r="B22" s="6" t="s">
        <v>10</v>
      </c>
      <c r="C22" s="7">
        <v>0.25</v>
      </c>
    </row>
    <row r="23" spans="1:3" ht="15.75" x14ac:dyDescent="0.25">
      <c r="A23" s="5" t="s">
        <v>7</v>
      </c>
      <c r="B23" s="6" t="s">
        <v>2</v>
      </c>
      <c r="C23" s="7">
        <v>0.4</v>
      </c>
    </row>
    <row r="24" spans="1:3" ht="15.75" x14ac:dyDescent="0.25">
      <c r="A24" s="5" t="s">
        <v>7</v>
      </c>
      <c r="B24" s="6" t="s">
        <v>6</v>
      </c>
      <c r="C24" s="7">
        <v>0.64</v>
      </c>
    </row>
    <row r="25" spans="1:3" ht="15.75" x14ac:dyDescent="0.25">
      <c r="A25" s="5" t="s">
        <v>7</v>
      </c>
      <c r="B25" s="6" t="s">
        <v>7</v>
      </c>
      <c r="C25" s="7">
        <v>1</v>
      </c>
    </row>
    <row r="26" spans="1:3" ht="15.75" x14ac:dyDescent="0.25">
      <c r="A26" s="5" t="s">
        <v>7</v>
      </c>
      <c r="B26" s="6" t="s">
        <v>9</v>
      </c>
      <c r="C26" s="7">
        <v>1.75</v>
      </c>
    </row>
    <row r="27" spans="1:3" ht="15.75" x14ac:dyDescent="0.25">
      <c r="A27" s="5" t="s">
        <v>7</v>
      </c>
      <c r="B27" s="6" t="s">
        <v>8</v>
      </c>
      <c r="C27" s="7">
        <v>2.5</v>
      </c>
    </row>
    <row r="28" spans="1:3" ht="15.75" x14ac:dyDescent="0.25">
      <c r="A28" s="5" t="s">
        <v>9</v>
      </c>
      <c r="B28" s="6" t="s">
        <v>10</v>
      </c>
      <c r="C28" s="7">
        <v>0.25</v>
      </c>
    </row>
    <row r="29" spans="1:3" ht="15.75" x14ac:dyDescent="0.25">
      <c r="A29" s="5" t="s">
        <v>9</v>
      </c>
      <c r="B29" s="6" t="s">
        <v>2</v>
      </c>
      <c r="C29" s="7">
        <v>0.4</v>
      </c>
    </row>
    <row r="30" spans="1:3" ht="15.75" x14ac:dyDescent="0.25">
      <c r="A30" s="5" t="s">
        <v>9</v>
      </c>
      <c r="B30" s="6" t="s">
        <v>6</v>
      </c>
      <c r="C30" s="7">
        <v>0.64</v>
      </c>
    </row>
    <row r="31" spans="1:3" ht="15.75" x14ac:dyDescent="0.25">
      <c r="A31" s="5" t="s">
        <v>9</v>
      </c>
      <c r="B31" s="6" t="s">
        <v>7</v>
      </c>
      <c r="C31" s="7">
        <v>1</v>
      </c>
    </row>
    <row r="32" spans="1:3" ht="15.75" x14ac:dyDescent="0.25">
      <c r="A32" s="5" t="s">
        <v>9</v>
      </c>
      <c r="B32" s="6" t="s">
        <v>9</v>
      </c>
      <c r="C32" s="7">
        <v>1.75</v>
      </c>
    </row>
    <row r="33" spans="1:3" ht="15.75" x14ac:dyDescent="0.25">
      <c r="A33" s="5" t="s">
        <v>9</v>
      </c>
      <c r="B33" s="6" t="s">
        <v>8</v>
      </c>
      <c r="C33" s="7">
        <v>2.5</v>
      </c>
    </row>
    <row r="34" spans="1:3" ht="15.75" x14ac:dyDescent="0.25">
      <c r="A34" s="5" t="s">
        <v>8</v>
      </c>
      <c r="B34" s="6" t="s">
        <v>10</v>
      </c>
      <c r="C34" s="181">
        <v>0.15</v>
      </c>
    </row>
    <row r="35" spans="1:3" ht="15.75" x14ac:dyDescent="0.25">
      <c r="A35" s="5" t="s">
        <v>8</v>
      </c>
      <c r="B35" s="6" t="s">
        <v>2</v>
      </c>
      <c r="C35" s="7">
        <v>1.3</v>
      </c>
    </row>
    <row r="36" spans="1:3" ht="15.75" x14ac:dyDescent="0.25">
      <c r="A36" s="5" t="s">
        <v>8</v>
      </c>
      <c r="B36" s="6" t="s">
        <v>6</v>
      </c>
      <c r="C36" s="7">
        <v>1.75</v>
      </c>
    </row>
    <row r="37" spans="1:3" ht="15.75" x14ac:dyDescent="0.25">
      <c r="A37" s="5" t="s">
        <v>8</v>
      </c>
      <c r="B37" s="6" t="s">
        <v>7</v>
      </c>
      <c r="C37" s="7">
        <v>2.5</v>
      </c>
    </row>
    <row r="38" spans="1:3" ht="15.75" x14ac:dyDescent="0.25">
      <c r="A38" s="5" t="s">
        <v>8</v>
      </c>
      <c r="B38" s="6" t="s">
        <v>9</v>
      </c>
      <c r="C38" s="7">
        <v>3.5</v>
      </c>
    </row>
    <row r="39" spans="1:3" ht="16.5" thickBot="1" x14ac:dyDescent="0.3">
      <c r="A39" s="9" t="s">
        <v>8</v>
      </c>
      <c r="B39" s="10" t="s">
        <v>8</v>
      </c>
      <c r="C39" s="11">
        <v>4.5</v>
      </c>
    </row>
    <row r="40" spans="1:3" ht="15.75" x14ac:dyDescent="0.25">
      <c r="A40" s="12"/>
      <c r="B40" s="12"/>
      <c r="C40" s="13"/>
    </row>
    <row r="41" spans="1:3" ht="16.5" thickBot="1" x14ac:dyDescent="0.3">
      <c r="A41" s="1"/>
      <c r="B41" s="1"/>
      <c r="C41" s="1"/>
    </row>
    <row r="42" spans="1:3" ht="15.75" customHeight="1" thickTop="1" x14ac:dyDescent="0.25">
      <c r="A42" s="635" t="s">
        <v>223</v>
      </c>
      <c r="B42" s="636"/>
      <c r="C42" s="637"/>
    </row>
    <row r="43" spans="1:3" ht="15" customHeight="1" x14ac:dyDescent="0.25">
      <c r="A43" s="638"/>
      <c r="B43" s="639"/>
      <c r="C43" s="640"/>
    </row>
    <row r="44" spans="1:3" ht="15" customHeight="1" x14ac:dyDescent="0.25">
      <c r="A44" s="638"/>
      <c r="B44" s="639"/>
      <c r="C44" s="640"/>
    </row>
    <row r="45" spans="1:3" ht="15.75" customHeight="1" x14ac:dyDescent="0.25">
      <c r="A45" s="638"/>
      <c r="B45" s="639"/>
      <c r="C45" s="640"/>
    </row>
    <row r="46" spans="1:3" ht="46.5" customHeight="1" thickBot="1" x14ac:dyDescent="0.3">
      <c r="A46" s="641"/>
      <c r="B46" s="642"/>
      <c r="C46" s="643"/>
    </row>
    <row r="47" spans="1:3" ht="15.75" customHeight="1" thickTop="1" x14ac:dyDescent="0.25"/>
  </sheetData>
  <mergeCells count="1">
    <mergeCell ref="A42:C4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1"/>
    <pageSetUpPr fitToPage="1"/>
  </sheetPr>
  <dimension ref="A1:U54"/>
  <sheetViews>
    <sheetView showGridLines="0" zoomScale="125" workbookViewId="0">
      <selection activeCell="L24" sqref="L2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1"/>
    <pageSetUpPr fitToPage="1"/>
  </sheetPr>
  <dimension ref="A1:U54"/>
  <sheetViews>
    <sheetView showGridLines="0" zoomScale="125" workbookViewId="0">
      <selection activeCell="M25" sqref="M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BL55"/>
  <sheetViews>
    <sheetView workbookViewId="0">
      <selection activeCell="BK10" sqref="BK10"/>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55"/>
  <sheetViews>
    <sheetView topLeftCell="A34" workbookViewId="0">
      <selection activeCell="Y6" sqref="Y6:AM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30"/>
      <c r="AG10" s="31"/>
      <c r="AH10" s="31"/>
      <c r="AI10" s="31"/>
      <c r="AJ10" s="31"/>
      <c r="AK10" s="31"/>
      <c r="AL10" s="32"/>
      <c r="AM10" s="32"/>
      <c r="AN10" s="32"/>
      <c r="AO10" s="32"/>
      <c r="AP10" s="33"/>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36"/>
      <c r="AH11" s="36"/>
      <c r="AI11" s="36"/>
      <c r="AJ11" s="36"/>
      <c r="AK11" s="36"/>
      <c r="AL11" s="36"/>
      <c r="AM11" s="36"/>
      <c r="AN11" s="36"/>
      <c r="AO11" s="36"/>
      <c r="AP11" s="3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44"/>
      <c r="G21" s="45"/>
      <c r="H21" s="45"/>
      <c r="I21" s="45"/>
      <c r="J21" s="45"/>
      <c r="K21" s="45"/>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48"/>
      <c r="H22" s="48"/>
      <c r="I22" s="48"/>
      <c r="J22" s="48"/>
      <c r="K22" s="4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50"/>
      <c r="G24" s="51"/>
      <c r="H24" s="51"/>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48"/>
      <c r="H26" s="48"/>
      <c r="I26" s="48"/>
      <c r="J26" s="48"/>
      <c r="K26" s="4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H4:AJ4"/>
    <mergeCell ref="AK4:AM4"/>
    <mergeCell ref="AN4:AT5"/>
    <mergeCell ref="AU4:BH4"/>
    <mergeCell ref="A5:E5"/>
    <mergeCell ref="F5:S5"/>
    <mergeCell ref="AU5:BH5"/>
    <mergeCell ref="A6:E6"/>
    <mergeCell ref="A4:E4"/>
    <mergeCell ref="F4:S4"/>
    <mergeCell ref="T4:X4"/>
    <mergeCell ref="Y4:AA4"/>
    <mergeCell ref="AB4:AD4"/>
    <mergeCell ref="AE4:AG4"/>
    <mergeCell ref="BC6:BE6"/>
    <mergeCell ref="BF6:BH6"/>
    <mergeCell ref="A7:E7"/>
    <mergeCell ref="F7:S7"/>
    <mergeCell ref="T7:X7"/>
    <mergeCell ref="Y7:AM7"/>
    <mergeCell ref="AQ7:AS7"/>
    <mergeCell ref="AT7:AV7"/>
    <mergeCell ref="AW7:AY7"/>
    <mergeCell ref="AZ7:BB7"/>
    <mergeCell ref="F6:S6"/>
    <mergeCell ref="AN6:AP7"/>
    <mergeCell ref="AQ6:AS6"/>
    <mergeCell ref="AT6:AV6"/>
    <mergeCell ref="AW6:AY6"/>
    <mergeCell ref="AZ6:BB6"/>
    <mergeCell ref="BC7:BE7"/>
    <mergeCell ref="BF7:BH7"/>
    <mergeCell ref="A9:AB9"/>
    <mergeCell ref="AE9:AE22"/>
    <mergeCell ref="AF9:BH9"/>
    <mergeCell ref="AQ10:AS11"/>
    <mergeCell ref="AT10:AV11"/>
    <mergeCell ref="AW10:AY11"/>
    <mergeCell ref="AZ10:BB11"/>
    <mergeCell ref="BC10:BE11"/>
    <mergeCell ref="A12:E12"/>
    <mergeCell ref="F12:I12"/>
    <mergeCell ref="J12:L12"/>
    <mergeCell ref="M12:P12"/>
    <mergeCell ref="Q12:V12"/>
    <mergeCell ref="W12:AB12"/>
    <mergeCell ref="BF10:BH11"/>
    <mergeCell ref="A11:E11"/>
    <mergeCell ref="F11:I11"/>
    <mergeCell ref="J11:L11"/>
    <mergeCell ref="M11:P11"/>
    <mergeCell ref="Q11:V11"/>
    <mergeCell ref="W11:AB11"/>
    <mergeCell ref="W14:AB14"/>
    <mergeCell ref="BC12:BE12"/>
    <mergeCell ref="BF12:BH12"/>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BC14:BE14"/>
    <mergeCell ref="BF14:BH14"/>
    <mergeCell ref="A15:E15"/>
    <mergeCell ref="F15:I15"/>
    <mergeCell ref="J15:L15"/>
    <mergeCell ref="M15:P15"/>
    <mergeCell ref="Q15:V15"/>
    <mergeCell ref="W15:AB15"/>
    <mergeCell ref="AN15:AP15"/>
    <mergeCell ref="AQ15:AS15"/>
    <mergeCell ref="AF14:AM15"/>
    <mergeCell ref="AN14:AP14"/>
    <mergeCell ref="AQ14:AS14"/>
    <mergeCell ref="AT14:AV14"/>
    <mergeCell ref="AW14:AY14"/>
    <mergeCell ref="AZ14:BB14"/>
    <mergeCell ref="AT15:AV15"/>
    <mergeCell ref="AW15:AY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BC15:BE15"/>
    <mergeCell ref="BF15:BH15"/>
    <mergeCell ref="AF16:AM17"/>
    <mergeCell ref="AN16:AP16"/>
    <mergeCell ref="AQ16:AS16"/>
    <mergeCell ref="AT16:AV16"/>
    <mergeCell ref="AW16:AY16"/>
    <mergeCell ref="AZ16:BB16"/>
    <mergeCell ref="BC16:BE16"/>
    <mergeCell ref="BF16:BH16"/>
    <mergeCell ref="BF17:BH17"/>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55:D55"/>
    <mergeCell ref="E55:H55"/>
    <mergeCell ref="I55:M55"/>
    <mergeCell ref="T5:X5"/>
    <mergeCell ref="T6:X6"/>
    <mergeCell ref="Y5:AM5"/>
    <mergeCell ref="Y6:AM6"/>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1"/>
    <pageSetUpPr fitToPage="1"/>
  </sheetPr>
  <dimension ref="A1:U54"/>
  <sheetViews>
    <sheetView showGridLines="0" zoomScale="125" workbookViewId="0">
      <selection activeCell="L21" sqref="L21"/>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1"/>
    <pageSetUpPr fitToPage="1"/>
  </sheetPr>
  <dimension ref="A1:U54"/>
  <sheetViews>
    <sheetView showGridLines="0" zoomScale="125" workbookViewId="0">
      <selection activeCell="N24" sqref="N2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BL55"/>
  <sheetViews>
    <sheetView workbookViewId="0">
      <selection activeCell="M30" sqref="M30:P30"/>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1"/>
    <pageSetUpPr fitToPage="1"/>
  </sheetPr>
  <dimension ref="A1:U54"/>
  <sheetViews>
    <sheetView showGridLines="0" zoomScale="125" workbookViewId="0">
      <selection activeCell="N16" sqref="N1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1"/>
    <pageSetUpPr fitToPage="1"/>
  </sheetPr>
  <dimension ref="A1:U54"/>
  <sheetViews>
    <sheetView showGridLines="0" zoomScale="125" workbookViewId="0">
      <selection activeCell="G28" sqref="G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1"/>
    <pageSetUpPr fitToPage="1"/>
  </sheetPr>
  <dimension ref="A1:U54"/>
  <sheetViews>
    <sheetView showGridLines="0" zoomScale="125" workbookViewId="0">
      <selection activeCell="K28" sqref="K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U54"/>
  <sheetViews>
    <sheetView showGridLines="0" zoomScale="125" workbookViewId="0">
      <selection activeCell="J37" sqref="J3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2.75" customHeight="1"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ht="12.75" customHeight="1"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ht="12.75" customHeight="1" x14ac:dyDescent="0.2">
      <c r="A53" s="121"/>
      <c r="B53" s="121"/>
      <c r="C53" s="121"/>
      <c r="D53" s="121"/>
      <c r="E53" s="121"/>
      <c r="F53" s="121"/>
      <c r="G53" s="121"/>
      <c r="H53" s="121"/>
      <c r="I53" s="121"/>
      <c r="J53" s="121"/>
    </row>
    <row r="54" spans="1:10" ht="12.75" customHeight="1"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1"/>
    <pageSetUpPr fitToPage="1"/>
  </sheetPr>
  <dimension ref="A1:U54"/>
  <sheetViews>
    <sheetView showGridLines="0" zoomScale="125" workbookViewId="0">
      <selection activeCell="L26" sqref="L2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1"/>
    <pageSetUpPr fitToPage="1"/>
  </sheetPr>
  <dimension ref="A1:U54"/>
  <sheetViews>
    <sheetView showGridLines="0" zoomScale="125" workbookViewId="0">
      <selection activeCell="N24" sqref="N2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1"/>
    <pageSetUpPr fitToPage="1"/>
  </sheetPr>
  <dimension ref="A1:U54"/>
  <sheetViews>
    <sheetView showGridLines="0" zoomScale="125" workbookViewId="0">
      <selection activeCell="N14" sqref="N1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BL55"/>
  <sheetViews>
    <sheetView workbookViewId="0">
      <selection activeCell="A3" sqref="A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1"/>
    <pageSetUpPr fitToPage="1"/>
  </sheetPr>
  <dimension ref="A1:U54"/>
  <sheetViews>
    <sheetView showGridLines="0" zoomScale="125" workbookViewId="0">
      <selection activeCell="N15" sqref="N1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BL55"/>
  <sheetViews>
    <sheetView workbookViewId="0">
      <selection activeCell="A3" sqref="A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1"/>
    <pageSetUpPr fitToPage="1"/>
  </sheetPr>
  <dimension ref="A1:U54"/>
  <sheetViews>
    <sheetView showGridLines="0" zoomScale="125" workbookViewId="0">
      <selection activeCell="N15" sqref="N1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pageSetUpPr fitToPage="1"/>
  </sheetPr>
  <dimension ref="A1:BL55"/>
  <sheetViews>
    <sheetView workbookViewId="0">
      <selection activeCell="A3" sqref="A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BL55"/>
  <sheetViews>
    <sheetView workbookViewId="0">
      <selection activeCell="AP33" sqref="AP33:BH5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s="15" customFormat="1"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c r="BJ1" s="17"/>
    </row>
    <row r="2" spans="1:62" ht="12.75" customHeight="1" x14ac:dyDescent="0.25">
      <c r="A2" s="14" t="s">
        <v>27</v>
      </c>
      <c r="B2" s="14"/>
      <c r="C2" s="14"/>
      <c r="D2" s="14"/>
      <c r="E2" s="15"/>
      <c r="F2" s="15"/>
      <c r="G2" s="15"/>
      <c r="H2" s="15"/>
      <c r="I2" s="14"/>
      <c r="J2" s="14"/>
      <c r="K2" s="14"/>
      <c r="L2" s="15"/>
      <c r="M2" s="15"/>
      <c r="N2" s="15"/>
      <c r="O2" s="15"/>
      <c r="P2" s="15"/>
      <c r="Q2" s="15"/>
      <c r="R2" s="15"/>
      <c r="S2" s="15"/>
      <c r="T2" s="15"/>
      <c r="U2" s="15"/>
      <c r="V2" s="15"/>
      <c r="W2" s="15"/>
      <c r="X2" s="15"/>
      <c r="Y2" s="15"/>
      <c r="Z2" s="15"/>
      <c r="AA2" s="15"/>
      <c r="AB2" s="15"/>
      <c r="AC2" s="16"/>
      <c r="AD2" s="16"/>
      <c r="AE2" s="15"/>
      <c r="AF2" s="15"/>
      <c r="AG2" s="15"/>
      <c r="AH2" s="15"/>
      <c r="AI2" s="15"/>
      <c r="AJ2" s="15"/>
      <c r="AK2" s="15"/>
      <c r="AL2" s="15"/>
      <c r="AM2" s="15"/>
      <c r="AN2" s="15"/>
      <c r="AO2" s="16"/>
      <c r="AP2" s="16"/>
      <c r="AQ2" s="16"/>
      <c r="AR2" s="16"/>
      <c r="AS2" s="15"/>
      <c r="AT2" s="15"/>
      <c r="AU2" s="15"/>
      <c r="AV2" s="15"/>
      <c r="AW2" s="15"/>
      <c r="AX2" s="15"/>
      <c r="AY2" s="15"/>
      <c r="AZ2" s="15"/>
      <c r="BA2" s="15"/>
      <c r="BB2" s="15"/>
      <c r="BC2" s="15"/>
      <c r="BD2" s="15"/>
      <c r="BE2" s="15"/>
      <c r="BF2" s="15"/>
      <c r="BG2" s="15"/>
      <c r="BH2" s="15"/>
    </row>
    <row r="3" spans="1:62" s="22" customFormat="1" ht="12.75" customHeight="1" thickBot="1" x14ac:dyDescent="0.3">
      <c r="A3" s="18"/>
      <c r="B3" s="18"/>
      <c r="C3" s="18"/>
      <c r="D3" s="18"/>
      <c r="E3" s="18"/>
      <c r="F3" s="19"/>
      <c r="G3" s="19"/>
      <c r="H3" s="19"/>
      <c r="I3" s="19"/>
      <c r="J3" s="19"/>
      <c r="K3" s="19"/>
      <c r="L3" s="18"/>
      <c r="M3" s="18"/>
      <c r="N3" s="18"/>
      <c r="O3" s="18"/>
      <c r="P3" s="18"/>
      <c r="Q3" s="18"/>
      <c r="R3" s="18"/>
      <c r="S3" s="18"/>
      <c r="T3" s="18"/>
      <c r="U3" s="18"/>
      <c r="V3" s="18"/>
      <c r="W3" s="18"/>
      <c r="X3" s="18"/>
      <c r="Y3" s="18"/>
      <c r="Z3" s="18"/>
      <c r="AA3" s="18"/>
      <c r="AB3" s="18"/>
      <c r="AC3" s="19"/>
      <c r="AD3" s="19"/>
      <c r="AE3" s="18"/>
      <c r="AF3" s="18"/>
      <c r="AG3" s="18"/>
      <c r="AH3" s="18"/>
      <c r="AI3" s="18"/>
      <c r="AJ3" s="18"/>
      <c r="AK3" s="18"/>
      <c r="AL3" s="18"/>
      <c r="AM3" s="18"/>
      <c r="AN3" s="18"/>
      <c r="AO3" s="19"/>
      <c r="AP3" s="19"/>
      <c r="AQ3" s="19"/>
      <c r="AR3" s="19"/>
      <c r="AS3" s="18"/>
      <c r="AT3" s="18"/>
      <c r="AU3" s="18"/>
      <c r="AV3" s="18"/>
      <c r="AW3" s="18"/>
      <c r="AX3" s="18"/>
      <c r="AY3" s="18"/>
      <c r="AZ3" s="18"/>
      <c r="BA3" s="18"/>
      <c r="BB3" s="18"/>
      <c r="BC3" s="18"/>
      <c r="BD3" s="18"/>
      <c r="BE3" s="18"/>
      <c r="BF3" s="18"/>
      <c r="BG3" s="18"/>
      <c r="BH3" s="18"/>
      <c r="BI3" s="21"/>
    </row>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row>
    <row r="8" spans="1:62" s="25" customFormat="1" ht="12.75" customHeight="1" thickBot="1" x14ac:dyDescent="0.3">
      <c r="A8" s="19"/>
      <c r="B8" s="19"/>
      <c r="C8" s="19"/>
      <c r="D8" s="19"/>
      <c r="E8" s="19"/>
      <c r="F8" s="18"/>
      <c r="G8" s="18"/>
      <c r="H8" s="18"/>
      <c r="I8" s="18"/>
      <c r="J8" s="18"/>
      <c r="K8" s="18"/>
      <c r="L8" s="18"/>
      <c r="M8" s="18"/>
      <c r="N8" s="18"/>
      <c r="O8" s="18"/>
      <c r="P8" s="18"/>
      <c r="Q8" s="18"/>
      <c r="R8" s="18"/>
      <c r="S8" s="18"/>
      <c r="T8" s="18"/>
      <c r="U8" s="18"/>
      <c r="V8" s="18"/>
      <c r="W8" s="18"/>
      <c r="X8" s="18"/>
      <c r="Y8" s="18"/>
      <c r="Z8" s="18"/>
      <c r="AA8" s="18"/>
      <c r="AB8" s="18"/>
      <c r="AC8" s="19"/>
      <c r="AD8" s="23"/>
      <c r="AE8" s="19"/>
      <c r="AF8" s="19"/>
      <c r="AG8" s="19"/>
      <c r="AH8" s="18"/>
      <c r="AI8" s="19"/>
      <c r="AJ8" s="18"/>
      <c r="AK8" s="18"/>
      <c r="AL8" s="18"/>
      <c r="AM8" s="18"/>
      <c r="AN8" s="18"/>
      <c r="AO8" s="18"/>
      <c r="AP8" s="18"/>
      <c r="AQ8" s="18"/>
      <c r="AR8" s="18"/>
      <c r="AS8" s="18"/>
      <c r="AT8" s="18"/>
      <c r="AU8" s="18"/>
      <c r="AV8" s="18"/>
      <c r="AW8" s="18"/>
      <c r="AX8" s="18"/>
      <c r="AY8" s="18"/>
      <c r="AZ8" s="18"/>
      <c r="BA8" s="18"/>
      <c r="BB8" s="18"/>
      <c r="BC8" s="18"/>
      <c r="BD8" s="18"/>
      <c r="BE8" s="18"/>
      <c r="BF8" s="18"/>
      <c r="BG8" s="18"/>
      <c r="BH8" s="18"/>
    </row>
    <row r="9" spans="1:62"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c r="BJ9" s="18"/>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s="19" customFormat="1"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23"/>
      <c r="BK31" s="23"/>
      <c r="BL31" s="23"/>
    </row>
    <row r="32" spans="1:64" ht="12.75" customHeight="1" thickBot="1" x14ac:dyDescent="0.3">
      <c r="A32" s="19"/>
      <c r="B32" s="19"/>
      <c r="C32" s="19"/>
      <c r="D32" s="19"/>
      <c r="E32" s="19"/>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B32" s="19"/>
      <c r="BC32" s="19"/>
      <c r="BD32" s="19"/>
      <c r="BE32" s="19"/>
      <c r="BF32" s="19"/>
      <c r="BG32" s="19"/>
      <c r="BH32" s="19"/>
      <c r="BI32" s="71"/>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1"/>
    <pageSetUpPr fitToPage="1"/>
  </sheetPr>
  <dimension ref="A1:U54"/>
  <sheetViews>
    <sheetView showGridLines="0" zoomScale="125" workbookViewId="0">
      <selection activeCell="N15" sqref="N1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BL55"/>
  <sheetViews>
    <sheetView workbookViewId="0">
      <selection activeCell="A3" sqref="A3"/>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1"/>
    <pageSetUpPr fitToPage="1"/>
  </sheetPr>
  <dimension ref="A1:U54"/>
  <sheetViews>
    <sheetView showGridLines="0" zoomScale="125" workbookViewId="0">
      <selection activeCell="N16" sqref="N1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pageSetUpPr fitToPage="1"/>
  </sheetPr>
  <dimension ref="A1:BL55"/>
  <sheetViews>
    <sheetView workbookViewId="0">
      <selection activeCell="A4" sqref="A4:E4"/>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1"/>
    <pageSetUpPr fitToPage="1"/>
  </sheetPr>
  <dimension ref="A1:U54"/>
  <sheetViews>
    <sheetView showGridLines="0" zoomScale="125" workbookViewId="0">
      <selection activeCell="N17" sqref="N1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pageSetUpPr fitToPage="1"/>
  </sheetPr>
  <dimension ref="A1:BL55"/>
  <sheetViews>
    <sheetView workbookViewId="0">
      <selection activeCell="A4" sqref="A4:E4"/>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1"/>
    <pageSetUpPr fitToPage="1"/>
  </sheetPr>
  <dimension ref="A1:U54"/>
  <sheetViews>
    <sheetView showGridLines="0" zoomScale="125" workbookViewId="0">
      <selection activeCell="N20" sqref="N20"/>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pageSetUpPr fitToPage="1"/>
  </sheetPr>
  <dimension ref="A1:BL55"/>
  <sheetViews>
    <sheetView workbookViewId="0">
      <selection activeCell="A4" sqref="A4:E4"/>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1"/>
    <pageSetUpPr fitToPage="1"/>
  </sheetPr>
  <dimension ref="A1:U54"/>
  <sheetViews>
    <sheetView showGridLines="0" zoomScale="125" workbookViewId="0">
      <selection activeCell="Y26" sqref="Y2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pageSetUpPr fitToPage="1"/>
  </sheetPr>
  <dimension ref="A1:BL55"/>
  <sheetViews>
    <sheetView workbookViewId="0">
      <selection activeCell="A5" sqref="A5:E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1"/>
    <pageSetUpPr fitToPage="1"/>
  </sheetPr>
  <dimension ref="A1:U54"/>
  <sheetViews>
    <sheetView showGridLines="0" zoomScale="125" workbookViewId="0">
      <selection activeCell="H22" sqref="H22:I22"/>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1"/>
    <pageSetUpPr fitToPage="1"/>
  </sheetPr>
  <dimension ref="A1:U54"/>
  <sheetViews>
    <sheetView showGridLines="0" zoomScale="125" workbookViewId="0">
      <selection activeCell="Y27" sqref="Y2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pageSetUpPr fitToPage="1"/>
  </sheetPr>
  <dimension ref="A1:BL55"/>
  <sheetViews>
    <sheetView workbookViewId="0">
      <selection activeCell="A5" sqref="A5:E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1"/>
    <pageSetUpPr fitToPage="1"/>
  </sheetPr>
  <dimension ref="A1:U54"/>
  <sheetViews>
    <sheetView showGridLines="0" zoomScale="125" workbookViewId="0">
      <selection activeCell="Y27" sqref="Y27"/>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pageSetUpPr fitToPage="1"/>
  </sheetPr>
  <dimension ref="A1:BL55"/>
  <sheetViews>
    <sheetView workbookViewId="0">
      <selection activeCell="A5" sqref="A5:E5"/>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1"/>
    <pageSetUpPr fitToPage="1"/>
  </sheetPr>
  <dimension ref="A1:U54"/>
  <sheetViews>
    <sheetView showGridLines="0" zoomScale="125" workbookViewId="0">
      <selection activeCell="W23" sqref="W2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pageSetUpPr fitToPage="1"/>
  </sheetPr>
  <dimension ref="A1:BL55"/>
  <sheetViews>
    <sheetView workbookViewId="0">
      <selection activeCell="CS36" sqref="CS36"/>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1"/>
    <pageSetUpPr fitToPage="1"/>
  </sheetPr>
  <dimension ref="A1:U54"/>
  <sheetViews>
    <sheetView showGridLines="0" zoomScale="125" workbookViewId="0">
      <selection activeCell="W23" sqref="W2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1"/>
    <pageSetUpPr fitToPage="1"/>
  </sheetPr>
  <dimension ref="A1:U54"/>
  <sheetViews>
    <sheetView showGridLines="0" zoomScale="125" workbookViewId="0">
      <selection activeCell="W23" sqref="W2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1"/>
    <pageSetUpPr fitToPage="1"/>
  </sheetPr>
  <dimension ref="A1:U54"/>
  <sheetViews>
    <sheetView showGridLines="0" zoomScale="125" workbookViewId="0">
      <selection activeCell="W23" sqref="W2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1"/>
    <pageSetUpPr fitToPage="1"/>
  </sheetPr>
  <dimension ref="A1:U54"/>
  <sheetViews>
    <sheetView showGridLines="0" zoomScale="125" workbookViewId="0">
      <selection activeCell="W23" sqref="W2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1"/>
    <pageSetUpPr fitToPage="1"/>
  </sheetPr>
  <dimension ref="A1:U54"/>
  <sheetViews>
    <sheetView showGridLines="0" zoomScale="125" workbookViewId="0">
      <selection activeCell="W23" sqref="W23"/>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1"/>
    <pageSetUpPr fitToPage="1"/>
  </sheetPr>
  <dimension ref="A1:U54"/>
  <sheetViews>
    <sheetView showGridLines="0" zoomScale="125" workbookViewId="0">
      <selection activeCell="W24" sqref="W2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1"/>
    <pageSetUpPr fitToPage="1"/>
  </sheetPr>
  <dimension ref="A1:U54"/>
  <sheetViews>
    <sheetView showGridLines="0" zoomScale="125" workbookViewId="0">
      <selection activeCell="W25" sqref="W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1"/>
    <pageSetUpPr fitToPage="1"/>
  </sheetPr>
  <dimension ref="A1:U54"/>
  <sheetViews>
    <sheetView showGridLines="0" topLeftCell="A28" zoomScale="125" workbookViewId="0">
      <selection activeCell="H24" sqref="H24:I24"/>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33"/>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A1:J1"/>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1"/>
    <pageSetUpPr fitToPage="1"/>
  </sheetPr>
  <dimension ref="A1:U54"/>
  <sheetViews>
    <sheetView showGridLines="0" zoomScale="125" workbookViewId="0">
      <selection activeCell="W26" sqref="W2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51"/>
      <c r="AG10" s="31"/>
      <c r="AH10" s="31"/>
      <c r="AI10" s="31"/>
      <c r="AJ10" s="31"/>
      <c r="AK10" s="31"/>
      <c r="AL10" s="154"/>
      <c r="AM10" s="154"/>
      <c r="AN10" s="154"/>
      <c r="AO10" s="154"/>
      <c r="AP10" s="155"/>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56"/>
      <c r="AH11" s="156"/>
      <c r="AI11" s="156"/>
      <c r="AJ11" s="156"/>
      <c r="AK11" s="156"/>
      <c r="AL11" s="156"/>
      <c r="AM11" s="156"/>
      <c r="AN11" s="156"/>
      <c r="AO11" s="156"/>
      <c r="AP11" s="157"/>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48"/>
      <c r="G21" s="153"/>
      <c r="H21" s="153"/>
      <c r="I21" s="153"/>
      <c r="J21" s="153"/>
      <c r="K21" s="15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52"/>
      <c r="H22" s="152"/>
      <c r="I22" s="152"/>
      <c r="J22" s="152"/>
      <c r="K22" s="152"/>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49"/>
      <c r="G24" s="150"/>
      <c r="H24" s="150"/>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52"/>
      <c r="H26" s="152"/>
      <c r="I26" s="152"/>
      <c r="J26" s="152"/>
      <c r="K26" s="152"/>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1:BH1"/>
    <mergeCell ref="A4:E4"/>
    <mergeCell ref="F4:S4"/>
    <mergeCell ref="T4:X4"/>
    <mergeCell ref="Y4:AA4"/>
    <mergeCell ref="AB4:AD4"/>
    <mergeCell ref="AE4:AG4"/>
    <mergeCell ref="AH4:AJ4"/>
    <mergeCell ref="AK4:AM4"/>
    <mergeCell ref="AN4:AT5"/>
    <mergeCell ref="AW7:AY7"/>
    <mergeCell ref="AZ7:BB7"/>
    <mergeCell ref="BC7:BE7"/>
    <mergeCell ref="BF7:BH7"/>
    <mergeCell ref="AU4:BH4"/>
    <mergeCell ref="A5:E5"/>
    <mergeCell ref="F5:S5"/>
    <mergeCell ref="T5:X5"/>
    <mergeCell ref="Y5:AM5"/>
    <mergeCell ref="AU5:BH5"/>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A45:D45"/>
    <mergeCell ref="E45:H45"/>
    <mergeCell ref="I45:M45"/>
    <mergeCell ref="A46:D46"/>
    <mergeCell ref="E46:H46"/>
    <mergeCell ref="I46:M46"/>
    <mergeCell ref="A43:D43"/>
    <mergeCell ref="E43:H43"/>
    <mergeCell ref="I43:M43"/>
    <mergeCell ref="A44:D44"/>
    <mergeCell ref="E44:H44"/>
    <mergeCell ref="I44:M44"/>
    <mergeCell ref="A49:D49"/>
    <mergeCell ref="E49:H49"/>
    <mergeCell ref="I49:M49"/>
    <mergeCell ref="A50:D50"/>
    <mergeCell ref="E50:H50"/>
    <mergeCell ref="I50:M50"/>
    <mergeCell ref="A47:D47"/>
    <mergeCell ref="E47:H47"/>
    <mergeCell ref="I47:M47"/>
    <mergeCell ref="A48:D48"/>
    <mergeCell ref="E48:H48"/>
    <mergeCell ref="I48:M48"/>
    <mergeCell ref="A55:D55"/>
    <mergeCell ref="E55:H55"/>
    <mergeCell ref="I55:M55"/>
    <mergeCell ref="A51:M51"/>
    <mergeCell ref="A52:D53"/>
    <mergeCell ref="E52:H53"/>
    <mergeCell ref="I52:M53"/>
    <mergeCell ref="A54:D54"/>
    <mergeCell ref="E54:H54"/>
    <mergeCell ref="I54:M54"/>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58"/>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9:G9"/>
    <mergeCell ref="I9:J9"/>
    <mergeCell ref="A1:J1"/>
    <mergeCell ref="A2:J2"/>
    <mergeCell ref="L2:O5"/>
    <mergeCell ref="B3:E3"/>
    <mergeCell ref="G3:J3"/>
    <mergeCell ref="B4:D4"/>
    <mergeCell ref="C5:H5"/>
    <mergeCell ref="A6:J6"/>
    <mergeCell ref="A7:G7"/>
    <mergeCell ref="I7:J7"/>
    <mergeCell ref="A8:G8"/>
    <mergeCell ref="I8:J8"/>
    <mergeCell ref="A10:G10"/>
    <mergeCell ref="I10:J10"/>
    <mergeCell ref="A11:G11"/>
    <mergeCell ref="I11:J11"/>
    <mergeCell ref="A12:G12"/>
    <mergeCell ref="I12:J12"/>
    <mergeCell ref="A13:G13"/>
    <mergeCell ref="I13:J13"/>
    <mergeCell ref="A14:A16"/>
    <mergeCell ref="B14:B16"/>
    <mergeCell ref="C14:G14"/>
    <mergeCell ref="H14:J14"/>
    <mergeCell ref="C15:H15"/>
    <mergeCell ref="I15:J15"/>
    <mergeCell ref="C16:H16"/>
    <mergeCell ref="I16:J16"/>
    <mergeCell ref="F17:F19"/>
    <mergeCell ref="B21:B24"/>
    <mergeCell ref="C21:C23"/>
    <mergeCell ref="D21:D23"/>
    <mergeCell ref="E21:E23"/>
    <mergeCell ref="F21:F23"/>
    <mergeCell ref="A17:A28"/>
    <mergeCell ref="B17:B20"/>
    <mergeCell ref="C17:C19"/>
    <mergeCell ref="D17:D19"/>
    <mergeCell ref="E17:E19"/>
    <mergeCell ref="H22:I22"/>
    <mergeCell ref="H23:I23"/>
    <mergeCell ref="H24:I24"/>
    <mergeCell ref="B25:B28"/>
    <mergeCell ref="C25:C27"/>
    <mergeCell ref="D25:D27"/>
    <mergeCell ref="E25:E27"/>
    <mergeCell ref="F25:F27"/>
    <mergeCell ref="F29:F31"/>
    <mergeCell ref="B33:B37"/>
    <mergeCell ref="C33:C36"/>
    <mergeCell ref="D33:D36"/>
    <mergeCell ref="E33:E36"/>
    <mergeCell ref="A29:A37"/>
    <mergeCell ref="B29:B32"/>
    <mergeCell ref="C29:C31"/>
    <mergeCell ref="D29:D31"/>
    <mergeCell ref="E29:E31"/>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49:C49"/>
    <mergeCell ref="A50:C50"/>
    <mergeCell ref="A51:C51"/>
    <mergeCell ref="D52:H52"/>
    <mergeCell ref="I52:J52"/>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pageSetUpPr fitToPage="1"/>
  </sheetPr>
  <dimension ref="A1:BL55"/>
  <sheetViews>
    <sheetView topLeftCell="A11" workbookViewId="0">
      <selection activeCell="A41" sqref="A41:D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1"/>
    <pageSetUpPr fitToPage="1"/>
  </sheetPr>
  <dimension ref="A1:U54"/>
  <sheetViews>
    <sheetView showGridLines="0" zoomScale="125" workbookViewId="0">
      <selection activeCell="X25" sqref="X25"/>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8">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1"/>
    <pageSetUpPr fitToPage="1"/>
  </sheetPr>
  <dimension ref="A1:U54"/>
  <sheetViews>
    <sheetView showGridLines="0" zoomScale="125" workbookViewId="0">
      <selection activeCell="S26" sqref="S26"/>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L55"/>
  <sheetViews>
    <sheetView workbookViewId="0">
      <selection sqref="A1:BH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25"/>
      <c r="AG10" s="31"/>
      <c r="AH10" s="31"/>
      <c r="AI10" s="31"/>
      <c r="AJ10" s="31"/>
      <c r="AK10" s="31"/>
      <c r="AL10" s="128"/>
      <c r="AM10" s="128"/>
      <c r="AN10" s="128"/>
      <c r="AO10" s="128"/>
      <c r="AP10" s="129"/>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30"/>
      <c r="AH11" s="130"/>
      <c r="AI11" s="130"/>
      <c r="AJ11" s="130"/>
      <c r="AK11" s="130"/>
      <c r="AL11" s="130"/>
      <c r="AM11" s="130"/>
      <c r="AN11" s="130"/>
      <c r="AO11" s="130"/>
      <c r="AP11" s="131"/>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22"/>
      <c r="G21" s="127"/>
      <c r="H21" s="127"/>
      <c r="I21" s="127"/>
      <c r="J21" s="127"/>
      <c r="K21" s="127"/>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26"/>
      <c r="H22" s="126"/>
      <c r="I22" s="126"/>
      <c r="J22" s="126"/>
      <c r="K22" s="126"/>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23"/>
      <c r="G24" s="124"/>
      <c r="H24" s="124"/>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26"/>
      <c r="H26" s="126"/>
      <c r="I26" s="126"/>
      <c r="J26" s="126"/>
      <c r="K26" s="126"/>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W7:AY7"/>
    <mergeCell ref="AZ7:BB7"/>
    <mergeCell ref="BC7:BE7"/>
    <mergeCell ref="BF7:BH7"/>
    <mergeCell ref="AH4:AJ4"/>
    <mergeCell ref="AK4:AM4"/>
    <mergeCell ref="AN4:AT5"/>
    <mergeCell ref="AU4:BH4"/>
    <mergeCell ref="A5:E5"/>
    <mergeCell ref="F5:S5"/>
    <mergeCell ref="T5:X5"/>
    <mergeCell ref="Y5:AM5"/>
    <mergeCell ref="AU5:BH5"/>
    <mergeCell ref="A4:E4"/>
    <mergeCell ref="F4:S4"/>
    <mergeCell ref="T4:X4"/>
    <mergeCell ref="Y4:AA4"/>
    <mergeCell ref="AB4:AD4"/>
    <mergeCell ref="AE4:AG4"/>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I37:M37"/>
    <mergeCell ref="A38:D38"/>
    <mergeCell ref="E38:H38"/>
    <mergeCell ref="I38:M38"/>
    <mergeCell ref="A31:L31"/>
    <mergeCell ref="M31:P31"/>
    <mergeCell ref="A41:D41"/>
    <mergeCell ref="E41:H41"/>
    <mergeCell ref="I41:M41"/>
    <mergeCell ref="A42:D42"/>
    <mergeCell ref="E42:H42"/>
    <mergeCell ref="I42:M42"/>
    <mergeCell ref="A39:D39"/>
    <mergeCell ref="E39:H39"/>
    <mergeCell ref="I39:M39"/>
    <mergeCell ref="A40:D40"/>
    <mergeCell ref="E40:H40"/>
    <mergeCell ref="I40:M40"/>
    <mergeCell ref="E45:H45"/>
    <mergeCell ref="I45:M45"/>
    <mergeCell ref="A46:D46"/>
    <mergeCell ref="E46:H46"/>
    <mergeCell ref="I46:M46"/>
    <mergeCell ref="A43:D43"/>
    <mergeCell ref="E43:H43"/>
    <mergeCell ref="I43:M43"/>
    <mergeCell ref="A44:D44"/>
    <mergeCell ref="E44:H44"/>
    <mergeCell ref="I44:M44"/>
    <mergeCell ref="A1:BH1"/>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1"/>
    <pageSetUpPr fitToPage="1"/>
  </sheetPr>
  <dimension ref="A1:U54"/>
  <sheetViews>
    <sheetView showGridLines="0" zoomScale="125" workbookViewId="0">
      <selection activeCell="X31" sqref="X31"/>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2">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1"/>
    <pageSetUpPr fitToPage="1"/>
  </sheetPr>
  <dimension ref="A1:U54"/>
  <sheetViews>
    <sheetView showGridLines="0" zoomScale="125" workbookViewId="0">
      <selection activeCell="X31" sqref="X31"/>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indexed="41"/>
    <pageSetUpPr fitToPage="1"/>
  </sheetPr>
  <dimension ref="A1:U54"/>
  <sheetViews>
    <sheetView showGridLines="0" zoomScale="125" workbookViewId="0">
      <selection activeCell="X28" sqref="X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1"/>
    <pageSetUpPr fitToPage="1"/>
  </sheetPr>
  <dimension ref="A1:U54"/>
  <sheetViews>
    <sheetView showGridLines="0" zoomScale="125" workbookViewId="0">
      <selection activeCell="X28" sqref="X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8">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1"/>
    <pageSetUpPr fitToPage="1"/>
  </sheetPr>
  <dimension ref="A1:U54"/>
  <sheetViews>
    <sheetView showGridLines="0" zoomScale="125" workbookViewId="0">
      <selection activeCell="X28" sqref="X28"/>
    </sheetView>
  </sheetViews>
  <sheetFormatPr defaultColWidth="9.140625" defaultRowHeight="12.75" x14ac:dyDescent="0.2"/>
  <cols>
    <col min="1" max="1" width="7" style="82" customWidth="1"/>
    <col min="2" max="2" width="6.7109375" style="82" customWidth="1"/>
    <col min="3" max="10" width="9.7109375" style="82" customWidth="1"/>
    <col min="11" max="11" width="3.140625" style="82" customWidth="1"/>
    <col min="12" max="15" width="8" style="82" customWidth="1"/>
    <col min="16" max="16384" width="9.140625" style="82"/>
  </cols>
  <sheetData>
    <row r="1" spans="1:21" ht="32.25" customHeight="1" thickBot="1" x14ac:dyDescent="0.25">
      <c r="A1" s="531" t="s">
        <v>221</v>
      </c>
      <c r="B1" s="532"/>
      <c r="C1" s="532"/>
      <c r="D1" s="532"/>
      <c r="E1" s="532"/>
      <c r="F1" s="532"/>
      <c r="G1" s="532"/>
      <c r="H1" s="532"/>
      <c r="I1" s="532"/>
      <c r="J1" s="532"/>
    </row>
    <row r="2" spans="1:21" ht="18" customHeight="1" x14ac:dyDescent="0.25">
      <c r="A2" s="612" t="s">
        <v>128</v>
      </c>
      <c r="B2" s="613"/>
      <c r="C2" s="613"/>
      <c r="D2" s="613"/>
      <c r="E2" s="613"/>
      <c r="F2" s="613"/>
      <c r="G2" s="613"/>
      <c r="H2" s="613"/>
      <c r="I2" s="613"/>
      <c r="J2" s="614"/>
      <c r="L2" s="615" t="s">
        <v>129</v>
      </c>
      <c r="M2" s="616"/>
      <c r="N2" s="616"/>
      <c r="O2" s="617"/>
    </row>
    <row r="3" spans="1:21" ht="17.100000000000001" customHeight="1" x14ac:dyDescent="0.25">
      <c r="A3" s="83" t="s">
        <v>130</v>
      </c>
      <c r="B3" s="624"/>
      <c r="C3" s="624"/>
      <c r="D3" s="624"/>
      <c r="E3" s="624"/>
      <c r="F3" s="84" t="s">
        <v>35</v>
      </c>
      <c r="G3" s="624"/>
      <c r="H3" s="624"/>
      <c r="I3" s="624"/>
      <c r="J3" s="625"/>
      <c r="L3" s="618"/>
      <c r="M3" s="619"/>
      <c r="N3" s="619"/>
      <c r="O3" s="620"/>
    </row>
    <row r="4" spans="1:21" ht="17.100000000000001" customHeight="1" x14ac:dyDescent="0.25">
      <c r="A4" s="85" t="s">
        <v>131</v>
      </c>
      <c r="B4" s="624"/>
      <c r="C4" s="624"/>
      <c r="D4" s="624"/>
      <c r="E4" s="86"/>
      <c r="F4" s="84" t="s">
        <v>132</v>
      </c>
      <c r="G4" s="132"/>
      <c r="H4" s="87"/>
      <c r="I4" s="84" t="s">
        <v>133</v>
      </c>
      <c r="J4" s="169"/>
      <c r="L4" s="618"/>
      <c r="M4" s="619"/>
      <c r="N4" s="619"/>
      <c r="O4" s="620"/>
    </row>
    <row r="5" spans="1:21" ht="17.100000000000001" customHeight="1" thickBot="1" x14ac:dyDescent="0.3">
      <c r="A5" s="88" t="s">
        <v>134</v>
      </c>
      <c r="B5" s="89"/>
      <c r="C5" s="626"/>
      <c r="D5" s="626"/>
      <c r="E5" s="626"/>
      <c r="F5" s="626"/>
      <c r="G5" s="626"/>
      <c r="H5" s="626"/>
      <c r="I5" s="90" t="s">
        <v>43</v>
      </c>
      <c r="J5" s="91"/>
      <c r="L5" s="621"/>
      <c r="M5" s="622"/>
      <c r="N5" s="622"/>
      <c r="O5" s="623"/>
    </row>
    <row r="6" spans="1:21" ht="15" customHeight="1" thickTop="1" x14ac:dyDescent="0.2">
      <c r="A6" s="627" t="s">
        <v>135</v>
      </c>
      <c r="B6" s="628"/>
      <c r="C6" s="628"/>
      <c r="D6" s="628"/>
      <c r="E6" s="628"/>
      <c r="F6" s="628"/>
      <c r="G6" s="628"/>
      <c r="H6" s="628"/>
      <c r="I6" s="628"/>
      <c r="J6" s="629"/>
    </row>
    <row r="7" spans="1:21" ht="15.95" customHeight="1" x14ac:dyDescent="0.25">
      <c r="A7" s="630" t="s">
        <v>136</v>
      </c>
      <c r="B7" s="631"/>
      <c r="C7" s="631"/>
      <c r="D7" s="631"/>
      <c r="E7" s="631"/>
      <c r="F7" s="631"/>
      <c r="G7" s="632"/>
      <c r="H7" s="92" t="s">
        <v>137</v>
      </c>
      <c r="I7" s="633" t="s">
        <v>138</v>
      </c>
      <c r="J7" s="634"/>
      <c r="L7" s="93"/>
      <c r="M7" s="94"/>
      <c r="N7" s="94"/>
      <c r="O7" s="94"/>
      <c r="P7" s="94"/>
      <c r="Q7" s="94"/>
      <c r="R7" s="94"/>
      <c r="S7" s="94"/>
      <c r="T7" s="94"/>
      <c r="U7" s="94"/>
    </row>
    <row r="8" spans="1:21" ht="15.95" customHeight="1" x14ac:dyDescent="0.25">
      <c r="A8" s="607" t="s">
        <v>139</v>
      </c>
      <c r="B8" s="608"/>
      <c r="C8" s="608"/>
      <c r="D8" s="608"/>
      <c r="E8" s="608"/>
      <c r="F8" s="608"/>
      <c r="G8" s="609"/>
      <c r="H8" s="95" t="s">
        <v>140</v>
      </c>
      <c r="I8" s="610" t="s">
        <v>141</v>
      </c>
      <c r="J8" s="611"/>
      <c r="L8" s="93"/>
      <c r="M8" s="94"/>
      <c r="N8" s="94"/>
      <c r="O8" s="94"/>
      <c r="P8" s="94"/>
      <c r="Q8" s="94"/>
      <c r="R8" s="94"/>
      <c r="S8" s="94"/>
      <c r="T8" s="94"/>
      <c r="U8" s="94"/>
    </row>
    <row r="9" spans="1:21" ht="15.95" customHeight="1" x14ac:dyDescent="0.3">
      <c r="A9" s="607" t="s">
        <v>142</v>
      </c>
      <c r="B9" s="608"/>
      <c r="C9" s="608"/>
      <c r="D9" s="608"/>
      <c r="E9" s="608"/>
      <c r="F9" s="608"/>
      <c r="G9" s="609"/>
      <c r="H9" s="95" t="s">
        <v>140</v>
      </c>
      <c r="I9" s="610" t="s">
        <v>141</v>
      </c>
      <c r="J9" s="611"/>
      <c r="L9" s="93"/>
      <c r="M9" s="94"/>
      <c r="N9" s="94"/>
      <c r="O9" s="94"/>
      <c r="P9" s="94"/>
      <c r="Q9" s="94"/>
      <c r="R9" s="94"/>
      <c r="S9" s="94"/>
      <c r="T9" s="94"/>
      <c r="U9" s="94"/>
    </row>
    <row r="10" spans="1:21" ht="15.95" customHeight="1" x14ac:dyDescent="0.3">
      <c r="A10" s="607" t="s">
        <v>143</v>
      </c>
      <c r="B10" s="608"/>
      <c r="C10" s="608"/>
      <c r="D10" s="608"/>
      <c r="E10" s="608"/>
      <c r="F10" s="608"/>
      <c r="G10" s="609"/>
      <c r="H10" s="95" t="s">
        <v>140</v>
      </c>
      <c r="I10" s="610" t="s">
        <v>141</v>
      </c>
      <c r="J10" s="611"/>
      <c r="L10" s="93"/>
      <c r="M10" s="94"/>
      <c r="N10" s="94"/>
      <c r="O10" s="94"/>
      <c r="P10" s="94"/>
      <c r="Q10" s="94"/>
      <c r="R10" s="94"/>
      <c r="S10" s="94"/>
      <c r="T10" s="94"/>
      <c r="U10" s="94"/>
    </row>
    <row r="11" spans="1:21" ht="15.95" customHeight="1" x14ac:dyDescent="0.3">
      <c r="A11" s="607" t="s">
        <v>144</v>
      </c>
      <c r="B11" s="608"/>
      <c r="C11" s="608"/>
      <c r="D11" s="608"/>
      <c r="E11" s="608"/>
      <c r="F11" s="608"/>
      <c r="G11" s="609"/>
      <c r="H11" s="95" t="s">
        <v>145</v>
      </c>
      <c r="I11" s="610" t="s">
        <v>146</v>
      </c>
      <c r="J11" s="611"/>
      <c r="L11" s="93"/>
      <c r="M11" s="94"/>
      <c r="N11" s="94"/>
      <c r="O11" s="94"/>
      <c r="P11" s="94"/>
      <c r="Q11" s="94"/>
      <c r="R11" s="94"/>
      <c r="S11" s="94"/>
      <c r="T11" s="94"/>
      <c r="U11" s="94"/>
    </row>
    <row r="12" spans="1:21" ht="15.95" customHeight="1" x14ac:dyDescent="0.25">
      <c r="A12" s="607" t="s">
        <v>147</v>
      </c>
      <c r="B12" s="608"/>
      <c r="C12" s="608"/>
      <c r="D12" s="608"/>
      <c r="E12" s="608"/>
      <c r="F12" s="608"/>
      <c r="G12" s="609"/>
      <c r="H12" s="95" t="s">
        <v>145</v>
      </c>
      <c r="I12" s="610" t="s">
        <v>146</v>
      </c>
      <c r="J12" s="611"/>
      <c r="L12" s="93"/>
      <c r="M12" s="94"/>
      <c r="N12" s="94"/>
      <c r="O12" s="94"/>
      <c r="P12" s="94"/>
      <c r="Q12" s="94"/>
      <c r="R12" s="94"/>
      <c r="S12" s="94"/>
      <c r="T12" s="94"/>
      <c r="U12" s="94"/>
    </row>
    <row r="13" spans="1:21" ht="15.95" customHeight="1" thickBot="1" x14ac:dyDescent="0.3">
      <c r="A13" s="587" t="s">
        <v>148</v>
      </c>
      <c r="B13" s="588"/>
      <c r="C13" s="588"/>
      <c r="D13" s="588"/>
      <c r="E13" s="588"/>
      <c r="F13" s="588"/>
      <c r="G13" s="589"/>
      <c r="H13" s="96" t="s">
        <v>149</v>
      </c>
      <c r="I13" s="590" t="s">
        <v>150</v>
      </c>
      <c r="J13" s="591"/>
      <c r="L13" s="93"/>
      <c r="M13" s="94"/>
      <c r="N13" s="94"/>
      <c r="O13" s="94"/>
      <c r="P13" s="94"/>
      <c r="Q13" s="94"/>
      <c r="R13" s="94"/>
      <c r="S13" s="94"/>
      <c r="T13" s="94"/>
      <c r="U13" s="94"/>
    </row>
    <row r="14" spans="1:21" ht="12.75" customHeight="1" thickTop="1" x14ac:dyDescent="0.2">
      <c r="A14" s="592" t="s">
        <v>151</v>
      </c>
      <c r="B14" s="567">
        <v>-1</v>
      </c>
      <c r="C14" s="595" t="s">
        <v>152</v>
      </c>
      <c r="D14" s="596"/>
      <c r="E14" s="596"/>
      <c r="F14" s="596"/>
      <c r="G14" s="596"/>
      <c r="H14" s="597" t="s">
        <v>153</v>
      </c>
      <c r="I14" s="597"/>
      <c r="J14" s="598"/>
    </row>
    <row r="15" spans="1:21" ht="12.75" customHeight="1" x14ac:dyDescent="0.2">
      <c r="A15" s="593"/>
      <c r="B15" s="568"/>
      <c r="C15" s="599" t="s">
        <v>154</v>
      </c>
      <c r="D15" s="600"/>
      <c r="E15" s="600"/>
      <c r="F15" s="600"/>
      <c r="G15" s="600"/>
      <c r="H15" s="600"/>
      <c r="I15" s="601" t="s">
        <v>155</v>
      </c>
      <c r="J15" s="602"/>
    </row>
    <row r="16" spans="1:21" ht="13.5" customHeight="1" thickBot="1" x14ac:dyDescent="0.25">
      <c r="A16" s="594"/>
      <c r="B16" s="569"/>
      <c r="C16" s="603" t="s">
        <v>156</v>
      </c>
      <c r="D16" s="604"/>
      <c r="E16" s="604"/>
      <c r="F16" s="604"/>
      <c r="G16" s="604"/>
      <c r="H16" s="604"/>
      <c r="I16" s="605" t="s">
        <v>157</v>
      </c>
      <c r="J16" s="606"/>
    </row>
    <row r="17" spans="1:10" ht="13.5" customHeight="1" thickTop="1" x14ac:dyDescent="0.2">
      <c r="A17" s="564" t="s">
        <v>158</v>
      </c>
      <c r="B17" s="567">
        <v>-2</v>
      </c>
      <c r="C17" s="544" t="s">
        <v>159</v>
      </c>
      <c r="D17" s="544" t="s">
        <v>160</v>
      </c>
      <c r="E17" s="578" t="s">
        <v>161</v>
      </c>
      <c r="F17" s="544" t="s">
        <v>162</v>
      </c>
      <c r="G17" s="97"/>
      <c r="H17" s="97"/>
      <c r="I17" s="97"/>
      <c r="J17" s="98"/>
    </row>
    <row r="18" spans="1:10" ht="12.75" customHeight="1" x14ac:dyDescent="0.2">
      <c r="A18" s="565"/>
      <c r="B18" s="568"/>
      <c r="C18" s="545"/>
      <c r="D18" s="545"/>
      <c r="E18" s="579"/>
      <c r="F18" s="545"/>
      <c r="G18" s="97"/>
      <c r="H18" s="97"/>
      <c r="I18" s="97"/>
      <c r="J18" s="98"/>
    </row>
    <row r="19" spans="1:10" ht="13.5" customHeight="1" thickBot="1" x14ac:dyDescent="0.25">
      <c r="A19" s="565"/>
      <c r="B19" s="568"/>
      <c r="C19" s="546"/>
      <c r="D19" s="546"/>
      <c r="E19" s="580"/>
      <c r="F19" s="563"/>
      <c r="G19" s="97"/>
      <c r="H19" s="97"/>
      <c r="I19" s="97"/>
      <c r="J19" s="98"/>
    </row>
    <row r="20" spans="1:10" ht="17.100000000000001" customHeight="1" thickTop="1" thickBot="1" x14ac:dyDescent="0.25">
      <c r="A20" s="565"/>
      <c r="B20" s="569"/>
      <c r="C20" s="134"/>
      <c r="D20" s="134"/>
      <c r="E20" s="137" t="str">
        <f>IF(D20=0,"",C20/D20)</f>
        <v/>
      </c>
      <c r="F20" s="138" t="str">
        <f>IF(D20=0,"",IF($E$20&lt;=1.5,"Extreme",IF($E$20&lt;=1.8,"Very High",IF($E$20&lt;=2,"High",IF($E$20&lt;=2.2,"Moderate",IF($E$20&lt;=3,"Low",IF($E$20&gt;3,"Very Low")))))))</f>
        <v/>
      </c>
      <c r="G20" s="97"/>
      <c r="H20" s="97"/>
      <c r="I20" s="97"/>
      <c r="J20" s="98"/>
    </row>
    <row r="21" spans="1:10" ht="14.25" customHeight="1" thickTop="1" thickBot="1" x14ac:dyDescent="0.25">
      <c r="A21" s="565"/>
      <c r="B21" s="567">
        <v>-3</v>
      </c>
      <c r="C21" s="544" t="s">
        <v>163</v>
      </c>
      <c r="D21" s="544" t="s">
        <v>164</v>
      </c>
      <c r="E21" s="578" t="s">
        <v>165</v>
      </c>
      <c r="F21" s="544" t="s">
        <v>162</v>
      </c>
      <c r="G21" s="97"/>
      <c r="H21" s="99" t="s">
        <v>166</v>
      </c>
      <c r="I21" s="136"/>
      <c r="J21" s="98"/>
    </row>
    <row r="22" spans="1:10" ht="12.75" customHeight="1" x14ac:dyDescent="0.2">
      <c r="A22" s="565"/>
      <c r="B22" s="568"/>
      <c r="C22" s="545"/>
      <c r="D22" s="545"/>
      <c r="E22" s="579"/>
      <c r="F22" s="545"/>
      <c r="G22" s="97"/>
      <c r="H22" s="581" t="s">
        <v>167</v>
      </c>
      <c r="I22" s="582"/>
      <c r="J22" s="98"/>
    </row>
    <row r="23" spans="1:10" ht="13.5" customHeight="1" thickBot="1" x14ac:dyDescent="0.25">
      <c r="A23" s="565"/>
      <c r="B23" s="568"/>
      <c r="C23" s="546"/>
      <c r="D23" s="546"/>
      <c r="E23" s="580"/>
      <c r="F23" s="563"/>
      <c r="G23" s="97"/>
      <c r="H23" s="583" t="s">
        <v>168</v>
      </c>
      <c r="I23" s="584"/>
      <c r="J23" s="98"/>
    </row>
    <row r="24" spans="1:10" ht="17.100000000000001" customHeight="1" thickTop="1" thickBot="1" x14ac:dyDescent="0.3">
      <c r="A24" s="565"/>
      <c r="B24" s="569"/>
      <c r="C24" s="135"/>
      <c r="D24" s="135"/>
      <c r="E24" s="139" t="str">
        <f>IF(D24=0,"",C24/D24)</f>
        <v/>
      </c>
      <c r="F24" s="140" t="str">
        <f>IF(D24=0,"",IF($E$24&lt;=1.5,"Extreme",IF($E$24&lt;=1.8,"Very High",IF($E$24&lt;=2,"High",IF($E$24&lt;=2.2,"Moderate",IF($E$24&lt;=3,"Low",IF($E$24&gt;3,"Very Low")))))))</f>
        <v/>
      </c>
      <c r="G24" s="97"/>
      <c r="H24" s="585"/>
      <c r="I24" s="586"/>
      <c r="J24" s="98"/>
    </row>
    <row r="25" spans="1:10" ht="13.5" customHeight="1" thickTop="1" x14ac:dyDescent="0.2">
      <c r="A25" s="565"/>
      <c r="B25" s="567">
        <v>-4</v>
      </c>
      <c r="C25" s="544" t="s">
        <v>163</v>
      </c>
      <c r="D25" s="544" t="s">
        <v>169</v>
      </c>
      <c r="E25" s="578" t="s">
        <v>170</v>
      </c>
      <c r="F25" s="544" t="s">
        <v>162</v>
      </c>
      <c r="G25" s="97"/>
      <c r="H25" s="100"/>
      <c r="I25" s="100"/>
      <c r="J25" s="98"/>
    </row>
    <row r="26" spans="1:10" ht="12.75" customHeight="1" x14ac:dyDescent="0.2">
      <c r="A26" s="565"/>
      <c r="B26" s="568"/>
      <c r="C26" s="545"/>
      <c r="D26" s="545"/>
      <c r="E26" s="579"/>
      <c r="F26" s="545"/>
      <c r="G26" s="97"/>
      <c r="H26" s="97"/>
      <c r="I26" s="97"/>
      <c r="J26" s="98"/>
    </row>
    <row r="27" spans="1:10" ht="13.5" customHeight="1" thickBot="1" x14ac:dyDescent="0.25">
      <c r="A27" s="565"/>
      <c r="B27" s="568"/>
      <c r="C27" s="546"/>
      <c r="D27" s="546"/>
      <c r="E27" s="580"/>
      <c r="F27" s="563"/>
      <c r="G27" s="97"/>
      <c r="H27" s="97"/>
      <c r="I27" s="97"/>
      <c r="J27" s="98"/>
    </row>
    <row r="28" spans="1:10" ht="17.100000000000001" customHeight="1" thickTop="1" thickBot="1" x14ac:dyDescent="0.25">
      <c r="A28" s="566"/>
      <c r="B28" s="569"/>
      <c r="C28" s="134"/>
      <c r="D28" s="134"/>
      <c r="E28" s="139" t="str">
        <f>IF(D28=0,"",C28/D28)</f>
        <v/>
      </c>
      <c r="F28" s="140" t="str">
        <f>IF(D28=0,"",IF(E28&gt;1.2,"Extreme",IF(E28&gt;=1.01,"Very High",IF(E28&gt;=0.81,"High",IF(E28&gt;=0.61,"Moderate",IF(E28&gt;=0.41,"Low",IF(E28&lt;0.4,"Very Low")))))))</f>
        <v/>
      </c>
      <c r="G28" s="97"/>
      <c r="H28" s="97"/>
      <c r="I28" s="97"/>
      <c r="J28" s="98"/>
    </row>
    <row r="29" spans="1:10" ht="13.5" customHeight="1" thickTop="1" x14ac:dyDescent="0.2">
      <c r="A29" s="564" t="s">
        <v>171</v>
      </c>
      <c r="B29" s="567">
        <v>-5</v>
      </c>
      <c r="C29" s="544" t="s">
        <v>172</v>
      </c>
      <c r="D29" s="544" t="s">
        <v>173</v>
      </c>
      <c r="E29" s="578" t="s">
        <v>174</v>
      </c>
      <c r="F29" s="544" t="s">
        <v>162</v>
      </c>
      <c r="G29" s="97"/>
      <c r="H29" s="97"/>
      <c r="I29" s="97"/>
      <c r="J29" s="98"/>
    </row>
    <row r="30" spans="1:10" ht="12.75" customHeight="1" x14ac:dyDescent="0.2">
      <c r="A30" s="565"/>
      <c r="B30" s="568"/>
      <c r="C30" s="545"/>
      <c r="D30" s="545"/>
      <c r="E30" s="579"/>
      <c r="F30" s="545"/>
      <c r="G30" s="97"/>
      <c r="H30" s="97"/>
      <c r="I30" s="97"/>
      <c r="J30" s="98"/>
    </row>
    <row r="31" spans="1:10" ht="13.5" customHeight="1" thickBot="1" x14ac:dyDescent="0.25">
      <c r="A31" s="565"/>
      <c r="B31" s="568"/>
      <c r="C31" s="546"/>
      <c r="D31" s="546"/>
      <c r="E31" s="580"/>
      <c r="F31" s="563"/>
      <c r="G31" s="97"/>
      <c r="H31" s="97"/>
      <c r="I31" s="97"/>
      <c r="J31" s="98"/>
    </row>
    <row r="32" spans="1:10" ht="17.100000000000001" customHeight="1" thickTop="1" thickBot="1" x14ac:dyDescent="0.25">
      <c r="A32" s="565"/>
      <c r="B32" s="569"/>
      <c r="C32" s="134"/>
      <c r="D32" s="134"/>
      <c r="E32" s="137" t="str">
        <f>IF(D32=0,"",C32/D32)</f>
        <v/>
      </c>
      <c r="F32" s="140" t="str">
        <f>IF(D32=0,"",IF(E32&gt;3,"Extreme",IF(E32&gt;=2.51,"Very High",IF(E32&gt;=1.81,"High",IF(E32&gt;=1.51,"Moderate",IF(E32&gt;=1,"Low",IF(E32&lt;1,"Very Low")))))))</f>
        <v/>
      </c>
      <c r="G32" s="97"/>
      <c r="H32" s="97"/>
      <c r="I32" s="97"/>
      <c r="J32" s="98"/>
    </row>
    <row r="33" spans="1:10" ht="3.95" customHeight="1" thickTop="1" x14ac:dyDescent="0.2">
      <c r="A33" s="565"/>
      <c r="B33" s="567">
        <v>-6</v>
      </c>
      <c r="C33" s="544" t="s">
        <v>172</v>
      </c>
      <c r="D33" s="544" t="s">
        <v>175</v>
      </c>
      <c r="E33" s="544" t="s">
        <v>176</v>
      </c>
      <c r="F33" s="544" t="s">
        <v>173</v>
      </c>
      <c r="G33" s="547" t="s">
        <v>164</v>
      </c>
      <c r="H33" s="547" t="s">
        <v>177</v>
      </c>
      <c r="I33" s="547" t="s">
        <v>178</v>
      </c>
      <c r="J33" s="547" t="s">
        <v>179</v>
      </c>
    </row>
    <row r="34" spans="1:10" ht="15.95" customHeight="1" x14ac:dyDescent="0.2">
      <c r="A34" s="565"/>
      <c r="B34" s="568"/>
      <c r="C34" s="545"/>
      <c r="D34" s="545"/>
      <c r="E34" s="545"/>
      <c r="F34" s="545"/>
      <c r="G34" s="545"/>
      <c r="H34" s="545"/>
      <c r="I34" s="545"/>
      <c r="J34" s="545"/>
    </row>
    <row r="35" spans="1:10" ht="15.95" customHeight="1" x14ac:dyDescent="0.2">
      <c r="A35" s="565"/>
      <c r="B35" s="568"/>
      <c r="C35" s="545"/>
      <c r="D35" s="545"/>
      <c r="E35" s="545"/>
      <c r="F35" s="545"/>
      <c r="G35" s="545"/>
      <c r="H35" s="545"/>
      <c r="I35" s="545"/>
      <c r="J35" s="545"/>
    </row>
    <row r="36" spans="1:10" ht="15.95" customHeight="1" thickBot="1" x14ac:dyDescent="0.25">
      <c r="A36" s="565"/>
      <c r="B36" s="568"/>
      <c r="C36" s="546"/>
      <c r="D36" s="546"/>
      <c r="E36" s="546"/>
      <c r="F36" s="546"/>
      <c r="G36" s="546"/>
      <c r="H36" s="546"/>
      <c r="I36" s="546"/>
      <c r="J36" s="563"/>
    </row>
    <row r="37" spans="1:10" ht="17.100000000000001" customHeight="1" thickTop="1" thickBot="1" x14ac:dyDescent="0.25">
      <c r="A37" s="566"/>
      <c r="B37" s="569"/>
      <c r="C37" s="134"/>
      <c r="D37" s="134"/>
      <c r="E37" s="134"/>
      <c r="F37" s="134"/>
      <c r="G37" s="134"/>
      <c r="H37" s="134"/>
      <c r="I37" s="137" t="str">
        <f>IF(H37=0,"",E37/H37)</f>
        <v/>
      </c>
      <c r="J37" s="140" t="str">
        <f>IF(H37=0,"",IF(I37&gt;1.6,"Extreme",IF(I37&gt;=1.2,"Very High",IF(I37&gt;=1.15,"High",IF(I37&gt;=1.06,"Moderate",IF(I37&gt;=0.8,"Low",IF(I37&lt;0.8,"Very Low")))))))</f>
        <v/>
      </c>
    </row>
    <row r="38" spans="1:10" ht="13.5" customHeight="1" thickTop="1" x14ac:dyDescent="0.2">
      <c r="A38" s="564" t="s">
        <v>180</v>
      </c>
      <c r="B38" s="567">
        <v>-7</v>
      </c>
      <c r="C38" s="570" t="s">
        <v>181</v>
      </c>
      <c r="D38" s="571"/>
      <c r="E38" s="544" t="s">
        <v>162</v>
      </c>
      <c r="F38" s="101"/>
      <c r="G38" s="97"/>
      <c r="H38" s="97"/>
      <c r="I38" s="97"/>
      <c r="J38" s="98"/>
    </row>
    <row r="39" spans="1:10" ht="12.75" customHeight="1" x14ac:dyDescent="0.2">
      <c r="A39" s="565"/>
      <c r="B39" s="568"/>
      <c r="C39" s="572"/>
      <c r="D39" s="573"/>
      <c r="E39" s="545"/>
      <c r="F39" s="101"/>
      <c r="G39" s="97"/>
      <c r="H39" s="97"/>
      <c r="I39" s="97"/>
      <c r="J39" s="98"/>
    </row>
    <row r="40" spans="1:10" ht="13.5" customHeight="1" thickBot="1" x14ac:dyDescent="0.25">
      <c r="A40" s="565"/>
      <c r="B40" s="568"/>
      <c r="C40" s="574"/>
      <c r="D40" s="575"/>
      <c r="E40" s="563"/>
      <c r="F40" s="101"/>
      <c r="G40" s="97"/>
      <c r="H40" s="97"/>
      <c r="I40" s="97"/>
      <c r="J40" s="98"/>
    </row>
    <row r="41" spans="1:10" ht="17.100000000000001" customHeight="1" thickTop="1" thickBot="1" x14ac:dyDescent="0.25">
      <c r="A41" s="566"/>
      <c r="B41" s="569"/>
      <c r="C41" s="576"/>
      <c r="D41" s="577"/>
      <c r="E41" s="140" t="str">
        <f>IF(C41=0,"",IF(C41&gt;2.4,"Extreme",IF(C41&gt;=2.01,"Very High",IF(C41&gt;=1.61,"High",IF(C41&gt;=1.01,"Moderate",IF(C41&gt;=0.5,"Low",IF(C41&lt;0.5,"Very Low")))))))</f>
        <v/>
      </c>
      <c r="F41" s="102"/>
      <c r="G41" s="97"/>
      <c r="H41" s="97"/>
      <c r="I41" s="97"/>
      <c r="J41" s="98"/>
    </row>
    <row r="42" spans="1:10" ht="6.75" customHeight="1" thickTop="1" thickBot="1" x14ac:dyDescent="0.25">
      <c r="A42" s="103"/>
      <c r="B42" s="104"/>
      <c r="C42" s="105"/>
      <c r="D42" s="105"/>
      <c r="E42" s="105"/>
      <c r="F42" s="106"/>
      <c r="G42" s="97"/>
      <c r="H42" s="97"/>
      <c r="I42" s="97"/>
      <c r="J42" s="98"/>
    </row>
    <row r="43" spans="1:10" ht="15.75" thickTop="1" x14ac:dyDescent="0.25">
      <c r="A43" s="548" t="s">
        <v>182</v>
      </c>
      <c r="B43" s="549"/>
      <c r="C43" s="549"/>
      <c r="D43" s="549"/>
      <c r="E43" s="549"/>
      <c r="F43" s="549"/>
      <c r="G43" s="549"/>
      <c r="H43" s="549"/>
      <c r="I43" s="549"/>
      <c r="J43" s="550"/>
    </row>
    <row r="44" spans="1:10" ht="12.75" customHeight="1" x14ac:dyDescent="0.2">
      <c r="A44" s="551" t="s">
        <v>183</v>
      </c>
      <c r="B44" s="552"/>
      <c r="C44" s="553"/>
      <c r="D44" s="557" t="s">
        <v>184</v>
      </c>
      <c r="E44" s="558"/>
      <c r="F44" s="558"/>
      <c r="G44" s="558"/>
      <c r="H44" s="558"/>
      <c r="I44" s="558"/>
      <c r="J44" s="559"/>
    </row>
    <row r="45" spans="1:10" x14ac:dyDescent="0.2">
      <c r="A45" s="554"/>
      <c r="B45" s="555"/>
      <c r="C45" s="556"/>
      <c r="D45" s="107">
        <v>-1</v>
      </c>
      <c r="E45" s="108">
        <v>-2</v>
      </c>
      <c r="F45" s="108">
        <v>-3</v>
      </c>
      <c r="G45" s="108">
        <v>-4</v>
      </c>
      <c r="H45" s="108">
        <v>-5</v>
      </c>
      <c r="I45" s="108">
        <v>-6</v>
      </c>
      <c r="J45" s="108">
        <v>-7</v>
      </c>
    </row>
    <row r="46" spans="1:10" ht="15" customHeight="1" x14ac:dyDescent="0.2">
      <c r="A46" s="560" t="s">
        <v>37</v>
      </c>
      <c r="B46" s="561"/>
      <c r="C46" s="562"/>
      <c r="D46" s="109" t="s">
        <v>185</v>
      </c>
      <c r="E46" s="110" t="s">
        <v>186</v>
      </c>
      <c r="F46" s="110" t="s">
        <v>187</v>
      </c>
      <c r="G46" s="110" t="s">
        <v>188</v>
      </c>
      <c r="H46" s="110" t="s">
        <v>189</v>
      </c>
      <c r="I46" s="110" t="s">
        <v>190</v>
      </c>
      <c r="J46" s="111" t="s">
        <v>191</v>
      </c>
    </row>
    <row r="47" spans="1:10" ht="15" customHeight="1" x14ac:dyDescent="0.2">
      <c r="A47" s="533" t="s">
        <v>38</v>
      </c>
      <c r="B47" s="534"/>
      <c r="C47" s="535"/>
      <c r="D47" s="112" t="s">
        <v>185</v>
      </c>
      <c r="E47" s="113" t="s">
        <v>192</v>
      </c>
      <c r="F47" s="113" t="s">
        <v>193</v>
      </c>
      <c r="G47" s="113" t="s">
        <v>194</v>
      </c>
      <c r="H47" s="113" t="s">
        <v>195</v>
      </c>
      <c r="I47" s="113" t="s">
        <v>196</v>
      </c>
      <c r="J47" s="114" t="s">
        <v>197</v>
      </c>
    </row>
    <row r="48" spans="1:10" ht="15" customHeight="1" x14ac:dyDescent="0.2">
      <c r="A48" s="533" t="s">
        <v>39</v>
      </c>
      <c r="B48" s="534"/>
      <c r="C48" s="535"/>
      <c r="D48" s="112" t="s">
        <v>185</v>
      </c>
      <c r="E48" s="113" t="s">
        <v>198</v>
      </c>
      <c r="F48" s="113" t="s">
        <v>194</v>
      </c>
      <c r="G48" s="113" t="s">
        <v>199</v>
      </c>
      <c r="H48" s="113" t="s">
        <v>200</v>
      </c>
      <c r="I48" s="113" t="s">
        <v>201</v>
      </c>
      <c r="J48" s="114" t="s">
        <v>202</v>
      </c>
    </row>
    <row r="49" spans="1:10" ht="15" customHeight="1" x14ac:dyDescent="0.2">
      <c r="A49" s="533" t="s">
        <v>40</v>
      </c>
      <c r="B49" s="534"/>
      <c r="C49" s="535"/>
      <c r="D49" s="115" t="s">
        <v>203</v>
      </c>
      <c r="E49" s="113" t="s">
        <v>204</v>
      </c>
      <c r="F49" s="113" t="s">
        <v>199</v>
      </c>
      <c r="G49" s="113" t="s">
        <v>205</v>
      </c>
      <c r="H49" s="113" t="s">
        <v>206</v>
      </c>
      <c r="I49" s="113" t="s">
        <v>207</v>
      </c>
      <c r="J49" s="114" t="s">
        <v>208</v>
      </c>
    </row>
    <row r="50" spans="1:10" ht="15" customHeight="1" x14ac:dyDescent="0.2">
      <c r="A50" s="533" t="s">
        <v>41</v>
      </c>
      <c r="B50" s="534"/>
      <c r="C50" s="535"/>
      <c r="D50" s="116">
        <v>-1</v>
      </c>
      <c r="E50" s="113" t="s">
        <v>209</v>
      </c>
      <c r="F50" s="113" t="s">
        <v>205</v>
      </c>
      <c r="G50" s="113" t="s">
        <v>210</v>
      </c>
      <c r="H50" s="113" t="s">
        <v>211</v>
      </c>
      <c r="I50" s="113" t="s">
        <v>212</v>
      </c>
      <c r="J50" s="114" t="s">
        <v>213</v>
      </c>
    </row>
    <row r="51" spans="1:10" ht="15" customHeight="1" x14ac:dyDescent="0.2">
      <c r="A51" s="536" t="s">
        <v>42</v>
      </c>
      <c r="B51" s="537"/>
      <c r="C51" s="538"/>
      <c r="D51" s="117" t="s">
        <v>214</v>
      </c>
      <c r="E51" s="118" t="s">
        <v>215</v>
      </c>
      <c r="F51" s="118" t="s">
        <v>216</v>
      </c>
      <c r="G51" s="118" t="s">
        <v>217</v>
      </c>
      <c r="H51" s="118" t="s">
        <v>186</v>
      </c>
      <c r="I51" s="118" t="s">
        <v>218</v>
      </c>
      <c r="J51" s="119" t="s">
        <v>219</v>
      </c>
    </row>
    <row r="52" spans="1:10" ht="24.75" customHeight="1" thickBot="1" x14ac:dyDescent="0.25">
      <c r="A52" s="120"/>
      <c r="B52" s="120"/>
      <c r="C52" s="120"/>
      <c r="D52" s="539" t="s">
        <v>220</v>
      </c>
      <c r="E52" s="540"/>
      <c r="F52" s="540"/>
      <c r="G52" s="540"/>
      <c r="H52" s="541"/>
      <c r="I52" s="542" t="str">
        <f>IF(ISNUMBER(C20),F20,IF(ISNUMBER(C24),F24,IF(ISNUMBER(I21),H24,IF(ISNUMBER(C28),F28,IF(ISNUMBER(C32),F32,IF(ISNUMBER(C37),J37,IF(ISNUMBER(C41),E41," ")))))))</f>
        <v xml:space="preserve"> </v>
      </c>
      <c r="J52" s="543"/>
    </row>
    <row r="53" spans="1:10" x14ac:dyDescent="0.2">
      <c r="A53" s="121"/>
      <c r="B53" s="121"/>
      <c r="C53" s="121"/>
      <c r="D53" s="121"/>
      <c r="E53" s="121"/>
      <c r="F53" s="121"/>
      <c r="G53" s="121"/>
      <c r="H53" s="121"/>
      <c r="I53" s="121"/>
      <c r="J53" s="121"/>
    </row>
    <row r="54" spans="1:10" x14ac:dyDescent="0.2">
      <c r="A54" s="121"/>
      <c r="B54" s="121"/>
      <c r="C54" s="121"/>
      <c r="D54" s="121"/>
      <c r="E54" s="121"/>
      <c r="F54" s="121"/>
      <c r="G54" s="121"/>
      <c r="H54" s="121"/>
      <c r="I54" s="121"/>
      <c r="J54" s="121"/>
    </row>
  </sheetData>
  <sheetProtection formatCells="0" formatColumns="0" formatRows="0" insertColumns="0" insertRows="0" deleteColumns="0" deleteRows="0"/>
  <mergeCells count="80">
    <mergeCell ref="A49:C49"/>
    <mergeCell ref="A50:C50"/>
    <mergeCell ref="A51:C51"/>
    <mergeCell ref="D52:H52"/>
    <mergeCell ref="I52:J52"/>
    <mergeCell ref="A48:C48"/>
    <mergeCell ref="F33:F36"/>
    <mergeCell ref="G33:G36"/>
    <mergeCell ref="H33:H36"/>
    <mergeCell ref="I33:I36"/>
    <mergeCell ref="A43:J43"/>
    <mergeCell ref="A44:C45"/>
    <mergeCell ref="D44:J44"/>
    <mergeCell ref="A46:C46"/>
    <mergeCell ref="A47:C47"/>
    <mergeCell ref="J33:J36"/>
    <mergeCell ref="A38:A41"/>
    <mergeCell ref="B38:B41"/>
    <mergeCell ref="C38:D40"/>
    <mergeCell ref="E38:E40"/>
    <mergeCell ref="C41:D41"/>
    <mergeCell ref="A29:A37"/>
    <mergeCell ref="B29:B32"/>
    <mergeCell ref="C29:C31"/>
    <mergeCell ref="D29:D31"/>
    <mergeCell ref="E29:E31"/>
    <mergeCell ref="F29:F31"/>
    <mergeCell ref="B33:B37"/>
    <mergeCell ref="C33:C36"/>
    <mergeCell ref="D33:D36"/>
    <mergeCell ref="E33:E36"/>
    <mergeCell ref="H22:I22"/>
    <mergeCell ref="H23:I23"/>
    <mergeCell ref="H24:I24"/>
    <mergeCell ref="B25:B28"/>
    <mergeCell ref="C25:C27"/>
    <mergeCell ref="D25:D27"/>
    <mergeCell ref="E25:E27"/>
    <mergeCell ref="F25:F27"/>
    <mergeCell ref="A17:A28"/>
    <mergeCell ref="B17:B20"/>
    <mergeCell ref="C17:C19"/>
    <mergeCell ref="D17:D19"/>
    <mergeCell ref="E17:E19"/>
    <mergeCell ref="F17:F19"/>
    <mergeCell ref="B21:B24"/>
    <mergeCell ref="C21:C23"/>
    <mergeCell ref="D21:D23"/>
    <mergeCell ref="E21:E23"/>
    <mergeCell ref="F21:F23"/>
    <mergeCell ref="A13:G13"/>
    <mergeCell ref="I13:J13"/>
    <mergeCell ref="A14:A16"/>
    <mergeCell ref="B14:B16"/>
    <mergeCell ref="C14:G14"/>
    <mergeCell ref="H14:J14"/>
    <mergeCell ref="C15:H15"/>
    <mergeCell ref="I15:J15"/>
    <mergeCell ref="C16:H16"/>
    <mergeCell ref="I16:J16"/>
    <mergeCell ref="A10:G10"/>
    <mergeCell ref="I10:J10"/>
    <mergeCell ref="A11:G11"/>
    <mergeCell ref="I11:J11"/>
    <mergeCell ref="A12:G12"/>
    <mergeCell ref="I12:J12"/>
    <mergeCell ref="A9:G9"/>
    <mergeCell ref="I9:J9"/>
    <mergeCell ref="A1:J1"/>
    <mergeCell ref="A2:J2"/>
    <mergeCell ref="L2:O5"/>
    <mergeCell ref="B3:E3"/>
    <mergeCell ref="G3:J3"/>
    <mergeCell ref="B4:D4"/>
    <mergeCell ref="C5:H5"/>
    <mergeCell ref="A6:J6"/>
    <mergeCell ref="A7:G7"/>
    <mergeCell ref="I7:J7"/>
    <mergeCell ref="A8:G8"/>
    <mergeCell ref="I8:J8"/>
  </mergeCells>
  <pageMargins left="0.75" right="0.75" top="1.02" bottom="0.75" header="0.63" footer="0.5"/>
  <pageSetup scale="91" orientation="portrait" horizontalDpi="4294967293" r:id="rId1"/>
  <headerFooter alignWithMargins="0">
    <oddHeader>&amp;L&amp;"Arial,Bold"&amp;12Worksheet 3-12. &amp;"Arial,Regular" Various field methods of estimating Near-Bank Stress (NBS) risk ratings to calculate erosion rate.</oddHeader>
    <oddFooter>&amp;L&amp;12Copyright © 2008 Wildland Hydrology&amp;R&amp;"Arial,Italic"&amp;12River Stability Field Guide&amp;"Arial,Regular"page 3-72</oddFooter>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0">
    <pageSetUpPr fitToPage="1"/>
  </sheetPr>
  <dimension ref="A1:BL55"/>
  <sheetViews>
    <sheetView workbookViewId="0">
      <selection activeCell="CN41" sqref="CN41"/>
    </sheetView>
  </sheetViews>
  <sheetFormatPr defaultColWidth="2.7109375" defaultRowHeight="12.75" customHeight="1" x14ac:dyDescent="0.25"/>
  <cols>
    <col min="1" max="5" width="2.7109375" style="18" customWidth="1"/>
    <col min="6" max="11" width="2.7109375" style="19" customWidth="1"/>
    <col min="12" max="28" width="2.7109375" style="18" customWidth="1"/>
    <col min="29" max="30" width="2.7109375" style="19" customWidth="1"/>
    <col min="31" max="33" width="2.7109375" style="18" customWidth="1"/>
    <col min="34" max="34" width="2.85546875" style="18" customWidth="1"/>
    <col min="35" max="40" width="2.7109375" style="18" customWidth="1"/>
    <col min="41" max="41" width="3.140625" style="19" customWidth="1"/>
    <col min="42" max="42" width="3.28515625" style="19" customWidth="1"/>
    <col min="43" max="44" width="2.7109375" style="19" customWidth="1"/>
    <col min="45" max="61" width="2.7109375" style="18" customWidth="1"/>
    <col min="62" max="62" width="2.7109375" style="20" customWidth="1"/>
    <col min="63" max="256" width="2.7109375" style="18"/>
    <col min="257" max="289" width="2.7109375" style="18" customWidth="1"/>
    <col min="290" max="290" width="2.85546875" style="18" customWidth="1"/>
    <col min="291" max="296" width="2.7109375" style="18" customWidth="1"/>
    <col min="297" max="297" width="3.140625" style="18" customWidth="1"/>
    <col min="298" max="298" width="3.28515625" style="18" customWidth="1"/>
    <col min="299" max="318" width="2.7109375" style="18" customWidth="1"/>
    <col min="319" max="512" width="2.7109375" style="18"/>
    <col min="513" max="545" width="2.7109375" style="18" customWidth="1"/>
    <col min="546" max="546" width="2.85546875" style="18" customWidth="1"/>
    <col min="547" max="552" width="2.7109375" style="18" customWidth="1"/>
    <col min="553" max="553" width="3.140625" style="18" customWidth="1"/>
    <col min="554" max="554" width="3.28515625" style="18" customWidth="1"/>
    <col min="555" max="574" width="2.7109375" style="18" customWidth="1"/>
    <col min="575" max="768" width="2.7109375" style="18"/>
    <col min="769" max="801" width="2.7109375" style="18" customWidth="1"/>
    <col min="802" max="802" width="2.85546875" style="18" customWidth="1"/>
    <col min="803" max="808" width="2.7109375" style="18" customWidth="1"/>
    <col min="809" max="809" width="3.140625" style="18" customWidth="1"/>
    <col min="810" max="810" width="3.28515625" style="18" customWidth="1"/>
    <col min="811" max="830" width="2.7109375" style="18" customWidth="1"/>
    <col min="831" max="1024" width="2.7109375" style="18"/>
    <col min="1025" max="1057" width="2.7109375" style="18" customWidth="1"/>
    <col min="1058" max="1058" width="2.85546875" style="18" customWidth="1"/>
    <col min="1059" max="1064" width="2.7109375" style="18" customWidth="1"/>
    <col min="1065" max="1065" width="3.140625" style="18" customWidth="1"/>
    <col min="1066" max="1066" width="3.28515625" style="18" customWidth="1"/>
    <col min="1067" max="1086" width="2.7109375" style="18" customWidth="1"/>
    <col min="1087" max="1280" width="2.7109375" style="18"/>
    <col min="1281" max="1313" width="2.7109375" style="18" customWidth="1"/>
    <col min="1314" max="1314" width="2.85546875" style="18" customWidth="1"/>
    <col min="1315" max="1320" width="2.7109375" style="18" customWidth="1"/>
    <col min="1321" max="1321" width="3.140625" style="18" customWidth="1"/>
    <col min="1322" max="1322" width="3.28515625" style="18" customWidth="1"/>
    <col min="1323" max="1342" width="2.7109375" style="18" customWidth="1"/>
    <col min="1343" max="1536" width="2.7109375" style="18"/>
    <col min="1537" max="1569" width="2.7109375" style="18" customWidth="1"/>
    <col min="1570" max="1570" width="2.85546875" style="18" customWidth="1"/>
    <col min="1571" max="1576" width="2.7109375" style="18" customWidth="1"/>
    <col min="1577" max="1577" width="3.140625" style="18" customWidth="1"/>
    <col min="1578" max="1578" width="3.28515625" style="18" customWidth="1"/>
    <col min="1579" max="1598" width="2.7109375" style="18" customWidth="1"/>
    <col min="1599" max="1792" width="2.7109375" style="18"/>
    <col min="1793" max="1825" width="2.7109375" style="18" customWidth="1"/>
    <col min="1826" max="1826" width="2.85546875" style="18" customWidth="1"/>
    <col min="1827" max="1832" width="2.7109375" style="18" customWidth="1"/>
    <col min="1833" max="1833" width="3.140625" style="18" customWidth="1"/>
    <col min="1834" max="1834" width="3.28515625" style="18" customWidth="1"/>
    <col min="1835" max="1854" width="2.7109375" style="18" customWidth="1"/>
    <col min="1855" max="2048" width="2.7109375" style="18"/>
    <col min="2049" max="2081" width="2.7109375" style="18" customWidth="1"/>
    <col min="2082" max="2082" width="2.85546875" style="18" customWidth="1"/>
    <col min="2083" max="2088" width="2.7109375" style="18" customWidth="1"/>
    <col min="2089" max="2089" width="3.140625" style="18" customWidth="1"/>
    <col min="2090" max="2090" width="3.28515625" style="18" customWidth="1"/>
    <col min="2091" max="2110" width="2.7109375" style="18" customWidth="1"/>
    <col min="2111" max="2304" width="2.7109375" style="18"/>
    <col min="2305" max="2337" width="2.7109375" style="18" customWidth="1"/>
    <col min="2338" max="2338" width="2.85546875" style="18" customWidth="1"/>
    <col min="2339" max="2344" width="2.7109375" style="18" customWidth="1"/>
    <col min="2345" max="2345" width="3.140625" style="18" customWidth="1"/>
    <col min="2346" max="2346" width="3.28515625" style="18" customWidth="1"/>
    <col min="2347" max="2366" width="2.7109375" style="18" customWidth="1"/>
    <col min="2367" max="2560" width="2.7109375" style="18"/>
    <col min="2561" max="2593" width="2.7109375" style="18" customWidth="1"/>
    <col min="2594" max="2594" width="2.85546875" style="18" customWidth="1"/>
    <col min="2595" max="2600" width="2.7109375" style="18" customWidth="1"/>
    <col min="2601" max="2601" width="3.140625" style="18" customWidth="1"/>
    <col min="2602" max="2602" width="3.28515625" style="18" customWidth="1"/>
    <col min="2603" max="2622" width="2.7109375" style="18" customWidth="1"/>
    <col min="2623" max="2816" width="2.7109375" style="18"/>
    <col min="2817" max="2849" width="2.7109375" style="18" customWidth="1"/>
    <col min="2850" max="2850" width="2.85546875" style="18" customWidth="1"/>
    <col min="2851" max="2856" width="2.7109375" style="18" customWidth="1"/>
    <col min="2857" max="2857" width="3.140625" style="18" customWidth="1"/>
    <col min="2858" max="2858" width="3.28515625" style="18" customWidth="1"/>
    <col min="2859" max="2878" width="2.7109375" style="18" customWidth="1"/>
    <col min="2879" max="3072" width="2.7109375" style="18"/>
    <col min="3073" max="3105" width="2.7109375" style="18" customWidth="1"/>
    <col min="3106" max="3106" width="2.85546875" style="18" customWidth="1"/>
    <col min="3107" max="3112" width="2.7109375" style="18" customWidth="1"/>
    <col min="3113" max="3113" width="3.140625" style="18" customWidth="1"/>
    <col min="3114" max="3114" width="3.28515625" style="18" customWidth="1"/>
    <col min="3115" max="3134" width="2.7109375" style="18" customWidth="1"/>
    <col min="3135" max="3328" width="2.7109375" style="18"/>
    <col min="3329" max="3361" width="2.7109375" style="18" customWidth="1"/>
    <col min="3362" max="3362" width="2.85546875" style="18" customWidth="1"/>
    <col min="3363" max="3368" width="2.7109375" style="18" customWidth="1"/>
    <col min="3369" max="3369" width="3.140625" style="18" customWidth="1"/>
    <col min="3370" max="3370" width="3.28515625" style="18" customWidth="1"/>
    <col min="3371" max="3390" width="2.7109375" style="18" customWidth="1"/>
    <col min="3391" max="3584" width="2.7109375" style="18"/>
    <col min="3585" max="3617" width="2.7109375" style="18" customWidth="1"/>
    <col min="3618" max="3618" width="2.85546875" style="18" customWidth="1"/>
    <col min="3619" max="3624" width="2.7109375" style="18" customWidth="1"/>
    <col min="3625" max="3625" width="3.140625" style="18" customWidth="1"/>
    <col min="3626" max="3626" width="3.28515625" style="18" customWidth="1"/>
    <col min="3627" max="3646" width="2.7109375" style="18" customWidth="1"/>
    <col min="3647" max="3840" width="2.7109375" style="18"/>
    <col min="3841" max="3873" width="2.7109375" style="18" customWidth="1"/>
    <col min="3874" max="3874" width="2.85546875" style="18" customWidth="1"/>
    <col min="3875" max="3880" width="2.7109375" style="18" customWidth="1"/>
    <col min="3881" max="3881" width="3.140625" style="18" customWidth="1"/>
    <col min="3882" max="3882" width="3.28515625" style="18" customWidth="1"/>
    <col min="3883" max="3902" width="2.7109375" style="18" customWidth="1"/>
    <col min="3903" max="4096" width="2.7109375" style="18"/>
    <col min="4097" max="4129" width="2.7109375" style="18" customWidth="1"/>
    <col min="4130" max="4130" width="2.85546875" style="18" customWidth="1"/>
    <col min="4131" max="4136" width="2.7109375" style="18" customWidth="1"/>
    <col min="4137" max="4137" width="3.140625" style="18" customWidth="1"/>
    <col min="4138" max="4138" width="3.28515625" style="18" customWidth="1"/>
    <col min="4139" max="4158" width="2.7109375" style="18" customWidth="1"/>
    <col min="4159" max="4352" width="2.7109375" style="18"/>
    <col min="4353" max="4385" width="2.7109375" style="18" customWidth="1"/>
    <col min="4386" max="4386" width="2.85546875" style="18" customWidth="1"/>
    <col min="4387" max="4392" width="2.7109375" style="18" customWidth="1"/>
    <col min="4393" max="4393" width="3.140625" style="18" customWidth="1"/>
    <col min="4394" max="4394" width="3.28515625" style="18" customWidth="1"/>
    <col min="4395" max="4414" width="2.7109375" style="18" customWidth="1"/>
    <col min="4415" max="4608" width="2.7109375" style="18"/>
    <col min="4609" max="4641" width="2.7109375" style="18" customWidth="1"/>
    <col min="4642" max="4642" width="2.85546875" style="18" customWidth="1"/>
    <col min="4643" max="4648" width="2.7109375" style="18" customWidth="1"/>
    <col min="4649" max="4649" width="3.140625" style="18" customWidth="1"/>
    <col min="4650" max="4650" width="3.28515625" style="18" customWidth="1"/>
    <col min="4651" max="4670" width="2.7109375" style="18" customWidth="1"/>
    <col min="4671" max="4864" width="2.7109375" style="18"/>
    <col min="4865" max="4897" width="2.7109375" style="18" customWidth="1"/>
    <col min="4898" max="4898" width="2.85546875" style="18" customWidth="1"/>
    <col min="4899" max="4904" width="2.7109375" style="18" customWidth="1"/>
    <col min="4905" max="4905" width="3.140625" style="18" customWidth="1"/>
    <col min="4906" max="4906" width="3.28515625" style="18" customWidth="1"/>
    <col min="4907" max="4926" width="2.7109375" style="18" customWidth="1"/>
    <col min="4927" max="5120" width="2.7109375" style="18"/>
    <col min="5121" max="5153" width="2.7109375" style="18" customWidth="1"/>
    <col min="5154" max="5154" width="2.85546875" style="18" customWidth="1"/>
    <col min="5155" max="5160" width="2.7109375" style="18" customWidth="1"/>
    <col min="5161" max="5161" width="3.140625" style="18" customWidth="1"/>
    <col min="5162" max="5162" width="3.28515625" style="18" customWidth="1"/>
    <col min="5163" max="5182" width="2.7109375" style="18" customWidth="1"/>
    <col min="5183" max="5376" width="2.7109375" style="18"/>
    <col min="5377" max="5409" width="2.7109375" style="18" customWidth="1"/>
    <col min="5410" max="5410" width="2.85546875" style="18" customWidth="1"/>
    <col min="5411" max="5416" width="2.7109375" style="18" customWidth="1"/>
    <col min="5417" max="5417" width="3.140625" style="18" customWidth="1"/>
    <col min="5418" max="5418" width="3.28515625" style="18" customWidth="1"/>
    <col min="5419" max="5438" width="2.7109375" style="18" customWidth="1"/>
    <col min="5439" max="5632" width="2.7109375" style="18"/>
    <col min="5633" max="5665" width="2.7109375" style="18" customWidth="1"/>
    <col min="5666" max="5666" width="2.85546875" style="18" customWidth="1"/>
    <col min="5667" max="5672" width="2.7109375" style="18" customWidth="1"/>
    <col min="5673" max="5673" width="3.140625" style="18" customWidth="1"/>
    <col min="5674" max="5674" width="3.28515625" style="18" customWidth="1"/>
    <col min="5675" max="5694" width="2.7109375" style="18" customWidth="1"/>
    <col min="5695" max="5888" width="2.7109375" style="18"/>
    <col min="5889" max="5921" width="2.7109375" style="18" customWidth="1"/>
    <col min="5922" max="5922" width="2.85546875" style="18" customWidth="1"/>
    <col min="5923" max="5928" width="2.7109375" style="18" customWidth="1"/>
    <col min="5929" max="5929" width="3.140625" style="18" customWidth="1"/>
    <col min="5930" max="5930" width="3.28515625" style="18" customWidth="1"/>
    <col min="5931" max="5950" width="2.7109375" style="18" customWidth="1"/>
    <col min="5951" max="6144" width="2.7109375" style="18"/>
    <col min="6145" max="6177" width="2.7109375" style="18" customWidth="1"/>
    <col min="6178" max="6178" width="2.85546875" style="18" customWidth="1"/>
    <col min="6179" max="6184" width="2.7109375" style="18" customWidth="1"/>
    <col min="6185" max="6185" width="3.140625" style="18" customWidth="1"/>
    <col min="6186" max="6186" width="3.28515625" style="18" customWidth="1"/>
    <col min="6187" max="6206" width="2.7109375" style="18" customWidth="1"/>
    <col min="6207" max="6400" width="2.7109375" style="18"/>
    <col min="6401" max="6433" width="2.7109375" style="18" customWidth="1"/>
    <col min="6434" max="6434" width="2.85546875" style="18" customWidth="1"/>
    <col min="6435" max="6440" width="2.7109375" style="18" customWidth="1"/>
    <col min="6441" max="6441" width="3.140625" style="18" customWidth="1"/>
    <col min="6442" max="6442" width="3.28515625" style="18" customWidth="1"/>
    <col min="6443" max="6462" width="2.7109375" style="18" customWidth="1"/>
    <col min="6463" max="6656" width="2.7109375" style="18"/>
    <col min="6657" max="6689" width="2.7109375" style="18" customWidth="1"/>
    <col min="6690" max="6690" width="2.85546875" style="18" customWidth="1"/>
    <col min="6691" max="6696" width="2.7109375" style="18" customWidth="1"/>
    <col min="6697" max="6697" width="3.140625" style="18" customWidth="1"/>
    <col min="6698" max="6698" width="3.28515625" style="18" customWidth="1"/>
    <col min="6699" max="6718" width="2.7109375" style="18" customWidth="1"/>
    <col min="6719" max="6912" width="2.7109375" style="18"/>
    <col min="6913" max="6945" width="2.7109375" style="18" customWidth="1"/>
    <col min="6946" max="6946" width="2.85546875" style="18" customWidth="1"/>
    <col min="6947" max="6952" width="2.7109375" style="18" customWidth="1"/>
    <col min="6953" max="6953" width="3.140625" style="18" customWidth="1"/>
    <col min="6954" max="6954" width="3.28515625" style="18" customWidth="1"/>
    <col min="6955" max="6974" width="2.7109375" style="18" customWidth="1"/>
    <col min="6975" max="7168" width="2.7109375" style="18"/>
    <col min="7169" max="7201" width="2.7109375" style="18" customWidth="1"/>
    <col min="7202" max="7202" width="2.85546875" style="18" customWidth="1"/>
    <col min="7203" max="7208" width="2.7109375" style="18" customWidth="1"/>
    <col min="7209" max="7209" width="3.140625" style="18" customWidth="1"/>
    <col min="7210" max="7210" width="3.28515625" style="18" customWidth="1"/>
    <col min="7211" max="7230" width="2.7109375" style="18" customWidth="1"/>
    <col min="7231" max="7424" width="2.7109375" style="18"/>
    <col min="7425" max="7457" width="2.7109375" style="18" customWidth="1"/>
    <col min="7458" max="7458" width="2.85546875" style="18" customWidth="1"/>
    <col min="7459" max="7464" width="2.7109375" style="18" customWidth="1"/>
    <col min="7465" max="7465" width="3.140625" style="18" customWidth="1"/>
    <col min="7466" max="7466" width="3.28515625" style="18" customWidth="1"/>
    <col min="7467" max="7486" width="2.7109375" style="18" customWidth="1"/>
    <col min="7487" max="7680" width="2.7109375" style="18"/>
    <col min="7681" max="7713" width="2.7109375" style="18" customWidth="1"/>
    <col min="7714" max="7714" width="2.85546875" style="18" customWidth="1"/>
    <col min="7715" max="7720" width="2.7109375" style="18" customWidth="1"/>
    <col min="7721" max="7721" width="3.140625" style="18" customWidth="1"/>
    <col min="7722" max="7722" width="3.28515625" style="18" customWidth="1"/>
    <col min="7723" max="7742" width="2.7109375" style="18" customWidth="1"/>
    <col min="7743" max="7936" width="2.7109375" style="18"/>
    <col min="7937" max="7969" width="2.7109375" style="18" customWidth="1"/>
    <col min="7970" max="7970" width="2.85546875" style="18" customWidth="1"/>
    <col min="7971" max="7976" width="2.7109375" style="18" customWidth="1"/>
    <col min="7977" max="7977" width="3.140625" style="18" customWidth="1"/>
    <col min="7978" max="7978" width="3.28515625" style="18" customWidth="1"/>
    <col min="7979" max="7998" width="2.7109375" style="18" customWidth="1"/>
    <col min="7999" max="8192" width="2.7109375" style="18"/>
    <col min="8193" max="8225" width="2.7109375" style="18" customWidth="1"/>
    <col min="8226" max="8226" width="2.85546875" style="18" customWidth="1"/>
    <col min="8227" max="8232" width="2.7109375" style="18" customWidth="1"/>
    <col min="8233" max="8233" width="3.140625" style="18" customWidth="1"/>
    <col min="8234" max="8234" width="3.28515625" style="18" customWidth="1"/>
    <col min="8235" max="8254" width="2.7109375" style="18" customWidth="1"/>
    <col min="8255" max="8448" width="2.7109375" style="18"/>
    <col min="8449" max="8481" width="2.7109375" style="18" customWidth="1"/>
    <col min="8482" max="8482" width="2.85546875" style="18" customWidth="1"/>
    <col min="8483" max="8488" width="2.7109375" style="18" customWidth="1"/>
    <col min="8489" max="8489" width="3.140625" style="18" customWidth="1"/>
    <col min="8490" max="8490" width="3.28515625" style="18" customWidth="1"/>
    <col min="8491" max="8510" width="2.7109375" style="18" customWidth="1"/>
    <col min="8511" max="8704" width="2.7109375" style="18"/>
    <col min="8705" max="8737" width="2.7109375" style="18" customWidth="1"/>
    <col min="8738" max="8738" width="2.85546875" style="18" customWidth="1"/>
    <col min="8739" max="8744" width="2.7109375" style="18" customWidth="1"/>
    <col min="8745" max="8745" width="3.140625" style="18" customWidth="1"/>
    <col min="8746" max="8746" width="3.28515625" style="18" customWidth="1"/>
    <col min="8747" max="8766" width="2.7109375" style="18" customWidth="1"/>
    <col min="8767" max="8960" width="2.7109375" style="18"/>
    <col min="8961" max="8993" width="2.7109375" style="18" customWidth="1"/>
    <col min="8994" max="8994" width="2.85546875" style="18" customWidth="1"/>
    <col min="8995" max="9000" width="2.7109375" style="18" customWidth="1"/>
    <col min="9001" max="9001" width="3.140625" style="18" customWidth="1"/>
    <col min="9002" max="9002" width="3.28515625" style="18" customWidth="1"/>
    <col min="9003" max="9022" width="2.7109375" style="18" customWidth="1"/>
    <col min="9023" max="9216" width="2.7109375" style="18"/>
    <col min="9217" max="9249" width="2.7109375" style="18" customWidth="1"/>
    <col min="9250" max="9250" width="2.85546875" style="18" customWidth="1"/>
    <col min="9251" max="9256" width="2.7109375" style="18" customWidth="1"/>
    <col min="9257" max="9257" width="3.140625" style="18" customWidth="1"/>
    <col min="9258" max="9258" width="3.28515625" style="18" customWidth="1"/>
    <col min="9259" max="9278" width="2.7109375" style="18" customWidth="1"/>
    <col min="9279" max="9472" width="2.7109375" style="18"/>
    <col min="9473" max="9505" width="2.7109375" style="18" customWidth="1"/>
    <col min="9506" max="9506" width="2.85546875" style="18" customWidth="1"/>
    <col min="9507" max="9512" width="2.7109375" style="18" customWidth="1"/>
    <col min="9513" max="9513" width="3.140625" style="18" customWidth="1"/>
    <col min="9514" max="9514" width="3.28515625" style="18" customWidth="1"/>
    <col min="9515" max="9534" width="2.7109375" style="18" customWidth="1"/>
    <col min="9535" max="9728" width="2.7109375" style="18"/>
    <col min="9729" max="9761" width="2.7109375" style="18" customWidth="1"/>
    <col min="9762" max="9762" width="2.85546875" style="18" customWidth="1"/>
    <col min="9763" max="9768" width="2.7109375" style="18" customWidth="1"/>
    <col min="9769" max="9769" width="3.140625" style="18" customWidth="1"/>
    <col min="9770" max="9770" width="3.28515625" style="18" customWidth="1"/>
    <col min="9771" max="9790" width="2.7109375" style="18" customWidth="1"/>
    <col min="9791" max="9984" width="2.7109375" style="18"/>
    <col min="9985" max="10017" width="2.7109375" style="18" customWidth="1"/>
    <col min="10018" max="10018" width="2.85546875" style="18" customWidth="1"/>
    <col min="10019" max="10024" width="2.7109375" style="18" customWidth="1"/>
    <col min="10025" max="10025" width="3.140625" style="18" customWidth="1"/>
    <col min="10026" max="10026" width="3.28515625" style="18" customWidth="1"/>
    <col min="10027" max="10046" width="2.7109375" style="18" customWidth="1"/>
    <col min="10047" max="10240" width="2.7109375" style="18"/>
    <col min="10241" max="10273" width="2.7109375" style="18" customWidth="1"/>
    <col min="10274" max="10274" width="2.85546875" style="18" customWidth="1"/>
    <col min="10275" max="10280" width="2.7109375" style="18" customWidth="1"/>
    <col min="10281" max="10281" width="3.140625" style="18" customWidth="1"/>
    <col min="10282" max="10282" width="3.28515625" style="18" customWidth="1"/>
    <col min="10283" max="10302" width="2.7109375" style="18" customWidth="1"/>
    <col min="10303" max="10496" width="2.7109375" style="18"/>
    <col min="10497" max="10529" width="2.7109375" style="18" customWidth="1"/>
    <col min="10530" max="10530" width="2.85546875" style="18" customWidth="1"/>
    <col min="10531" max="10536" width="2.7109375" style="18" customWidth="1"/>
    <col min="10537" max="10537" width="3.140625" style="18" customWidth="1"/>
    <col min="10538" max="10538" width="3.28515625" style="18" customWidth="1"/>
    <col min="10539" max="10558" width="2.7109375" style="18" customWidth="1"/>
    <col min="10559" max="10752" width="2.7109375" style="18"/>
    <col min="10753" max="10785" width="2.7109375" style="18" customWidth="1"/>
    <col min="10786" max="10786" width="2.85546875" style="18" customWidth="1"/>
    <col min="10787" max="10792" width="2.7109375" style="18" customWidth="1"/>
    <col min="10793" max="10793" width="3.140625" style="18" customWidth="1"/>
    <col min="10794" max="10794" width="3.28515625" style="18" customWidth="1"/>
    <col min="10795" max="10814" width="2.7109375" style="18" customWidth="1"/>
    <col min="10815" max="11008" width="2.7109375" style="18"/>
    <col min="11009" max="11041" width="2.7109375" style="18" customWidth="1"/>
    <col min="11042" max="11042" width="2.85546875" style="18" customWidth="1"/>
    <col min="11043" max="11048" width="2.7109375" style="18" customWidth="1"/>
    <col min="11049" max="11049" width="3.140625" style="18" customWidth="1"/>
    <col min="11050" max="11050" width="3.28515625" style="18" customWidth="1"/>
    <col min="11051" max="11070" width="2.7109375" style="18" customWidth="1"/>
    <col min="11071" max="11264" width="2.7109375" style="18"/>
    <col min="11265" max="11297" width="2.7109375" style="18" customWidth="1"/>
    <col min="11298" max="11298" width="2.85546875" style="18" customWidth="1"/>
    <col min="11299" max="11304" width="2.7109375" style="18" customWidth="1"/>
    <col min="11305" max="11305" width="3.140625" style="18" customWidth="1"/>
    <col min="11306" max="11306" width="3.28515625" style="18" customWidth="1"/>
    <col min="11307" max="11326" width="2.7109375" style="18" customWidth="1"/>
    <col min="11327" max="11520" width="2.7109375" style="18"/>
    <col min="11521" max="11553" width="2.7109375" style="18" customWidth="1"/>
    <col min="11554" max="11554" width="2.85546875" style="18" customWidth="1"/>
    <col min="11555" max="11560" width="2.7109375" style="18" customWidth="1"/>
    <col min="11561" max="11561" width="3.140625" style="18" customWidth="1"/>
    <col min="11562" max="11562" width="3.28515625" style="18" customWidth="1"/>
    <col min="11563" max="11582" width="2.7109375" style="18" customWidth="1"/>
    <col min="11583" max="11776" width="2.7109375" style="18"/>
    <col min="11777" max="11809" width="2.7109375" style="18" customWidth="1"/>
    <col min="11810" max="11810" width="2.85546875" style="18" customWidth="1"/>
    <col min="11811" max="11816" width="2.7109375" style="18" customWidth="1"/>
    <col min="11817" max="11817" width="3.140625" style="18" customWidth="1"/>
    <col min="11818" max="11818" width="3.28515625" style="18" customWidth="1"/>
    <col min="11819" max="11838" width="2.7109375" style="18" customWidth="1"/>
    <col min="11839" max="12032" width="2.7109375" style="18"/>
    <col min="12033" max="12065" width="2.7109375" style="18" customWidth="1"/>
    <col min="12066" max="12066" width="2.85546875" style="18" customWidth="1"/>
    <col min="12067" max="12072" width="2.7109375" style="18" customWidth="1"/>
    <col min="12073" max="12073" width="3.140625" style="18" customWidth="1"/>
    <col min="12074" max="12074" width="3.28515625" style="18" customWidth="1"/>
    <col min="12075" max="12094" width="2.7109375" style="18" customWidth="1"/>
    <col min="12095" max="12288" width="2.7109375" style="18"/>
    <col min="12289" max="12321" width="2.7109375" style="18" customWidth="1"/>
    <col min="12322" max="12322" width="2.85546875" style="18" customWidth="1"/>
    <col min="12323" max="12328" width="2.7109375" style="18" customWidth="1"/>
    <col min="12329" max="12329" width="3.140625" style="18" customWidth="1"/>
    <col min="12330" max="12330" width="3.28515625" style="18" customWidth="1"/>
    <col min="12331" max="12350" width="2.7109375" style="18" customWidth="1"/>
    <col min="12351" max="12544" width="2.7109375" style="18"/>
    <col min="12545" max="12577" width="2.7109375" style="18" customWidth="1"/>
    <col min="12578" max="12578" width="2.85546875" style="18" customWidth="1"/>
    <col min="12579" max="12584" width="2.7109375" style="18" customWidth="1"/>
    <col min="12585" max="12585" width="3.140625" style="18" customWidth="1"/>
    <col min="12586" max="12586" width="3.28515625" style="18" customWidth="1"/>
    <col min="12587" max="12606" width="2.7109375" style="18" customWidth="1"/>
    <col min="12607" max="12800" width="2.7109375" style="18"/>
    <col min="12801" max="12833" width="2.7109375" style="18" customWidth="1"/>
    <col min="12834" max="12834" width="2.85546875" style="18" customWidth="1"/>
    <col min="12835" max="12840" width="2.7109375" style="18" customWidth="1"/>
    <col min="12841" max="12841" width="3.140625" style="18" customWidth="1"/>
    <col min="12842" max="12842" width="3.28515625" style="18" customWidth="1"/>
    <col min="12843" max="12862" width="2.7109375" style="18" customWidth="1"/>
    <col min="12863" max="13056" width="2.7109375" style="18"/>
    <col min="13057" max="13089" width="2.7109375" style="18" customWidth="1"/>
    <col min="13090" max="13090" width="2.85546875" style="18" customWidth="1"/>
    <col min="13091" max="13096" width="2.7109375" style="18" customWidth="1"/>
    <col min="13097" max="13097" width="3.140625" style="18" customWidth="1"/>
    <col min="13098" max="13098" width="3.28515625" style="18" customWidth="1"/>
    <col min="13099" max="13118" width="2.7109375" style="18" customWidth="1"/>
    <col min="13119" max="13312" width="2.7109375" style="18"/>
    <col min="13313" max="13345" width="2.7109375" style="18" customWidth="1"/>
    <col min="13346" max="13346" width="2.85546875" style="18" customWidth="1"/>
    <col min="13347" max="13352" width="2.7109375" style="18" customWidth="1"/>
    <col min="13353" max="13353" width="3.140625" style="18" customWidth="1"/>
    <col min="13354" max="13354" width="3.28515625" style="18" customWidth="1"/>
    <col min="13355" max="13374" width="2.7109375" style="18" customWidth="1"/>
    <col min="13375" max="13568" width="2.7109375" style="18"/>
    <col min="13569" max="13601" width="2.7109375" style="18" customWidth="1"/>
    <col min="13602" max="13602" width="2.85546875" style="18" customWidth="1"/>
    <col min="13603" max="13608" width="2.7109375" style="18" customWidth="1"/>
    <col min="13609" max="13609" width="3.140625" style="18" customWidth="1"/>
    <col min="13610" max="13610" width="3.28515625" style="18" customWidth="1"/>
    <col min="13611" max="13630" width="2.7109375" style="18" customWidth="1"/>
    <col min="13631" max="13824" width="2.7109375" style="18"/>
    <col min="13825" max="13857" width="2.7109375" style="18" customWidth="1"/>
    <col min="13858" max="13858" width="2.85546875" style="18" customWidth="1"/>
    <col min="13859" max="13864" width="2.7109375" style="18" customWidth="1"/>
    <col min="13865" max="13865" width="3.140625" style="18" customWidth="1"/>
    <col min="13866" max="13866" width="3.28515625" style="18" customWidth="1"/>
    <col min="13867" max="13886" width="2.7109375" style="18" customWidth="1"/>
    <col min="13887" max="14080" width="2.7109375" style="18"/>
    <col min="14081" max="14113" width="2.7109375" style="18" customWidth="1"/>
    <col min="14114" max="14114" width="2.85546875" style="18" customWidth="1"/>
    <col min="14115" max="14120" width="2.7109375" style="18" customWidth="1"/>
    <col min="14121" max="14121" width="3.140625" style="18" customWidth="1"/>
    <col min="14122" max="14122" width="3.28515625" style="18" customWidth="1"/>
    <col min="14123" max="14142" width="2.7109375" style="18" customWidth="1"/>
    <col min="14143" max="14336" width="2.7109375" style="18"/>
    <col min="14337" max="14369" width="2.7109375" style="18" customWidth="1"/>
    <col min="14370" max="14370" width="2.85546875" style="18" customWidth="1"/>
    <col min="14371" max="14376" width="2.7109375" style="18" customWidth="1"/>
    <col min="14377" max="14377" width="3.140625" style="18" customWidth="1"/>
    <col min="14378" max="14378" width="3.28515625" style="18" customWidth="1"/>
    <col min="14379" max="14398" width="2.7109375" style="18" customWidth="1"/>
    <col min="14399" max="14592" width="2.7109375" style="18"/>
    <col min="14593" max="14625" width="2.7109375" style="18" customWidth="1"/>
    <col min="14626" max="14626" width="2.85546875" style="18" customWidth="1"/>
    <col min="14627" max="14632" width="2.7109375" style="18" customWidth="1"/>
    <col min="14633" max="14633" width="3.140625" style="18" customWidth="1"/>
    <col min="14634" max="14634" width="3.28515625" style="18" customWidth="1"/>
    <col min="14635" max="14654" width="2.7109375" style="18" customWidth="1"/>
    <col min="14655" max="14848" width="2.7109375" style="18"/>
    <col min="14849" max="14881" width="2.7109375" style="18" customWidth="1"/>
    <col min="14882" max="14882" width="2.85546875" style="18" customWidth="1"/>
    <col min="14883" max="14888" width="2.7109375" style="18" customWidth="1"/>
    <col min="14889" max="14889" width="3.140625" style="18" customWidth="1"/>
    <col min="14890" max="14890" width="3.28515625" style="18" customWidth="1"/>
    <col min="14891" max="14910" width="2.7109375" style="18" customWidth="1"/>
    <col min="14911" max="15104" width="2.7109375" style="18"/>
    <col min="15105" max="15137" width="2.7109375" style="18" customWidth="1"/>
    <col min="15138" max="15138" width="2.85546875" style="18" customWidth="1"/>
    <col min="15139" max="15144" width="2.7109375" style="18" customWidth="1"/>
    <col min="15145" max="15145" width="3.140625" style="18" customWidth="1"/>
    <col min="15146" max="15146" width="3.28515625" style="18" customWidth="1"/>
    <col min="15147" max="15166" width="2.7109375" style="18" customWidth="1"/>
    <col min="15167" max="15360" width="2.7109375" style="18"/>
    <col min="15361" max="15393" width="2.7109375" style="18" customWidth="1"/>
    <col min="15394" max="15394" width="2.85546875" style="18" customWidth="1"/>
    <col min="15395" max="15400" width="2.7109375" style="18" customWidth="1"/>
    <col min="15401" max="15401" width="3.140625" style="18" customWidth="1"/>
    <col min="15402" max="15402" width="3.28515625" style="18" customWidth="1"/>
    <col min="15403" max="15422" width="2.7109375" style="18" customWidth="1"/>
    <col min="15423" max="15616" width="2.7109375" style="18"/>
    <col min="15617" max="15649" width="2.7109375" style="18" customWidth="1"/>
    <col min="15650" max="15650" width="2.85546875" style="18" customWidth="1"/>
    <col min="15651" max="15656" width="2.7109375" style="18" customWidth="1"/>
    <col min="15657" max="15657" width="3.140625" style="18" customWidth="1"/>
    <col min="15658" max="15658" width="3.28515625" style="18" customWidth="1"/>
    <col min="15659" max="15678" width="2.7109375" style="18" customWidth="1"/>
    <col min="15679" max="15872" width="2.7109375" style="18"/>
    <col min="15873" max="15905" width="2.7109375" style="18" customWidth="1"/>
    <col min="15906" max="15906" width="2.85546875" style="18" customWidth="1"/>
    <col min="15907" max="15912" width="2.7109375" style="18" customWidth="1"/>
    <col min="15913" max="15913" width="3.140625" style="18" customWidth="1"/>
    <col min="15914" max="15914" width="3.28515625" style="18" customWidth="1"/>
    <col min="15915" max="15934" width="2.7109375" style="18" customWidth="1"/>
    <col min="15935" max="16128" width="2.7109375" style="18"/>
    <col min="16129" max="16161" width="2.7109375" style="18" customWidth="1"/>
    <col min="16162" max="16162" width="2.85546875" style="18" customWidth="1"/>
    <col min="16163" max="16168" width="2.7109375" style="18" customWidth="1"/>
    <col min="16169" max="16169" width="3.140625" style="18" customWidth="1"/>
    <col min="16170" max="16170" width="3.28515625" style="18" customWidth="1"/>
    <col min="16171" max="16190" width="2.7109375" style="18" customWidth="1"/>
    <col min="16191" max="16384" width="2.7109375" style="18"/>
  </cols>
  <sheetData>
    <row r="1" spans="1:62" ht="28.5" customHeight="1" x14ac:dyDescent="0.25">
      <c r="A1" s="497" t="s">
        <v>221</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row>
    <row r="2" spans="1:62" s="15" customFormat="1" ht="12.75" customHeight="1" x14ac:dyDescent="0.25">
      <c r="A2" s="14" t="s">
        <v>27</v>
      </c>
      <c r="B2" s="14"/>
      <c r="C2" s="14"/>
      <c r="D2" s="14"/>
      <c r="I2" s="14"/>
      <c r="J2" s="14"/>
      <c r="K2" s="14"/>
      <c r="AC2" s="16"/>
      <c r="AD2" s="16"/>
      <c r="AO2" s="16"/>
      <c r="AP2" s="16"/>
      <c r="AQ2" s="16"/>
      <c r="AR2" s="16"/>
      <c r="BJ2" s="17"/>
    </row>
    <row r="3" spans="1:62" ht="12.75" customHeight="1" thickBot="1" x14ac:dyDescent="0.3"/>
    <row r="4" spans="1:62" s="22" customFormat="1" ht="12.75" customHeight="1" x14ac:dyDescent="0.2">
      <c r="A4" s="498" t="s">
        <v>28</v>
      </c>
      <c r="B4" s="380"/>
      <c r="C4" s="380"/>
      <c r="D4" s="380"/>
      <c r="E4" s="382"/>
      <c r="F4" s="518"/>
      <c r="G4" s="519"/>
      <c r="H4" s="519"/>
      <c r="I4" s="519"/>
      <c r="J4" s="519"/>
      <c r="K4" s="519"/>
      <c r="L4" s="519"/>
      <c r="M4" s="519"/>
      <c r="N4" s="519"/>
      <c r="O4" s="519"/>
      <c r="P4" s="519"/>
      <c r="Q4" s="519"/>
      <c r="R4" s="519"/>
      <c r="S4" s="520"/>
      <c r="T4" s="498" t="s">
        <v>29</v>
      </c>
      <c r="U4" s="521"/>
      <c r="V4" s="521"/>
      <c r="W4" s="522"/>
      <c r="X4" s="523"/>
      <c r="Y4" s="524"/>
      <c r="Z4" s="525"/>
      <c r="AA4" s="526"/>
      <c r="AB4" s="498" t="s">
        <v>30</v>
      </c>
      <c r="AC4" s="521"/>
      <c r="AD4" s="527"/>
      <c r="AE4" s="524"/>
      <c r="AF4" s="528"/>
      <c r="AG4" s="529"/>
      <c r="AH4" s="498" t="s">
        <v>31</v>
      </c>
      <c r="AI4" s="499"/>
      <c r="AJ4" s="500"/>
      <c r="AK4" s="501"/>
      <c r="AL4" s="502"/>
      <c r="AM4" s="503"/>
      <c r="AN4" s="504" t="s">
        <v>32</v>
      </c>
      <c r="AO4" s="318"/>
      <c r="AP4" s="318"/>
      <c r="AQ4" s="318"/>
      <c r="AR4" s="318"/>
      <c r="AS4" s="318"/>
      <c r="AT4" s="505"/>
      <c r="AU4" s="509" t="str">
        <f>IF(A12=0,"",SUM(M11:P30))</f>
        <v/>
      </c>
      <c r="AV4" s="510"/>
      <c r="AW4" s="510"/>
      <c r="AX4" s="510"/>
      <c r="AY4" s="510"/>
      <c r="AZ4" s="510"/>
      <c r="BA4" s="510"/>
      <c r="BB4" s="510"/>
      <c r="BC4" s="510"/>
      <c r="BD4" s="510"/>
      <c r="BE4" s="510"/>
      <c r="BF4" s="510"/>
      <c r="BG4" s="510"/>
      <c r="BH4" s="511"/>
      <c r="BI4" s="21"/>
    </row>
    <row r="5" spans="1:62" s="22" customFormat="1" ht="12.75" customHeight="1" x14ac:dyDescent="0.2">
      <c r="A5" s="512" t="s">
        <v>33</v>
      </c>
      <c r="B5" s="513"/>
      <c r="C5" s="513"/>
      <c r="D5" s="513"/>
      <c r="E5" s="514"/>
      <c r="F5" s="485"/>
      <c r="G5" s="486"/>
      <c r="H5" s="486"/>
      <c r="I5" s="486"/>
      <c r="J5" s="486"/>
      <c r="K5" s="486"/>
      <c r="L5" s="486"/>
      <c r="M5" s="486"/>
      <c r="N5" s="486"/>
      <c r="O5" s="486"/>
      <c r="P5" s="486"/>
      <c r="Q5" s="486"/>
      <c r="R5" s="486"/>
      <c r="S5" s="487"/>
      <c r="T5" s="246" t="s">
        <v>34</v>
      </c>
      <c r="U5" s="247"/>
      <c r="V5" s="247"/>
      <c r="W5" s="247"/>
      <c r="X5" s="248"/>
      <c r="Y5" s="252"/>
      <c r="Z5" s="253"/>
      <c r="AA5" s="253"/>
      <c r="AB5" s="253"/>
      <c r="AC5" s="253"/>
      <c r="AD5" s="253"/>
      <c r="AE5" s="253"/>
      <c r="AF5" s="253"/>
      <c r="AG5" s="253"/>
      <c r="AH5" s="253"/>
      <c r="AI5" s="253"/>
      <c r="AJ5" s="253"/>
      <c r="AK5" s="253"/>
      <c r="AL5" s="253"/>
      <c r="AM5" s="254"/>
      <c r="AN5" s="506"/>
      <c r="AO5" s="507"/>
      <c r="AP5" s="507"/>
      <c r="AQ5" s="507"/>
      <c r="AR5" s="507"/>
      <c r="AS5" s="507"/>
      <c r="AT5" s="508"/>
      <c r="AU5" s="515" t="str">
        <f>IF(A12=0,"",IF(AU4&gt;=46,"Extreme",IF(AU4&gt;=40,"Very High",IF(AU4&gt;=30,"High",IF(AU4&gt;=20,"Moderate",IF(AU4&gt;=10,"Low",IF(AU4&lt;10,"Very Low")))))))</f>
        <v/>
      </c>
      <c r="AV5" s="516"/>
      <c r="AW5" s="516"/>
      <c r="AX5" s="516"/>
      <c r="AY5" s="516"/>
      <c r="AZ5" s="516"/>
      <c r="BA5" s="516"/>
      <c r="BB5" s="516"/>
      <c r="BC5" s="516"/>
      <c r="BD5" s="516"/>
      <c r="BE5" s="516"/>
      <c r="BF5" s="516"/>
      <c r="BG5" s="516"/>
      <c r="BH5" s="517"/>
      <c r="BI5" s="21"/>
    </row>
    <row r="6" spans="1:62" s="22" customFormat="1" ht="12.75" customHeight="1" x14ac:dyDescent="0.2">
      <c r="A6" s="512" t="s">
        <v>35</v>
      </c>
      <c r="B6" s="513"/>
      <c r="C6" s="513"/>
      <c r="D6" s="513"/>
      <c r="E6" s="514"/>
      <c r="F6" s="485"/>
      <c r="G6" s="486"/>
      <c r="H6" s="486"/>
      <c r="I6" s="486"/>
      <c r="J6" s="486"/>
      <c r="K6" s="486"/>
      <c r="L6" s="486"/>
      <c r="M6" s="486"/>
      <c r="N6" s="486"/>
      <c r="O6" s="486"/>
      <c r="P6" s="486"/>
      <c r="Q6" s="486"/>
      <c r="R6" s="486"/>
      <c r="S6" s="487"/>
      <c r="T6" s="249" t="s">
        <v>126</v>
      </c>
      <c r="U6" s="250"/>
      <c r="V6" s="250"/>
      <c r="W6" s="250"/>
      <c r="X6" s="251"/>
      <c r="Y6" s="255"/>
      <c r="Z6" s="256"/>
      <c r="AA6" s="256"/>
      <c r="AB6" s="256"/>
      <c r="AC6" s="256"/>
      <c r="AD6" s="256"/>
      <c r="AE6" s="256"/>
      <c r="AF6" s="256"/>
      <c r="AG6" s="256"/>
      <c r="AH6" s="256"/>
      <c r="AI6" s="256"/>
      <c r="AJ6" s="256"/>
      <c r="AK6" s="256"/>
      <c r="AL6" s="256"/>
      <c r="AM6" s="257"/>
      <c r="AN6" s="488" t="s">
        <v>36</v>
      </c>
      <c r="AO6" s="489"/>
      <c r="AP6" s="490"/>
      <c r="AQ6" s="494" t="s">
        <v>37</v>
      </c>
      <c r="AR6" s="494"/>
      <c r="AS6" s="495"/>
      <c r="AT6" s="494" t="s">
        <v>38</v>
      </c>
      <c r="AU6" s="494"/>
      <c r="AV6" s="494"/>
      <c r="AW6" s="496" t="s">
        <v>39</v>
      </c>
      <c r="AX6" s="494"/>
      <c r="AY6" s="495"/>
      <c r="AZ6" s="494" t="s">
        <v>40</v>
      </c>
      <c r="BA6" s="494"/>
      <c r="BB6" s="494"/>
      <c r="BC6" s="496" t="s">
        <v>41</v>
      </c>
      <c r="BD6" s="494"/>
      <c r="BE6" s="495"/>
      <c r="BF6" s="494" t="s">
        <v>42</v>
      </c>
      <c r="BG6" s="494"/>
      <c r="BH6" s="530"/>
      <c r="BI6" s="21"/>
    </row>
    <row r="7" spans="1:62" s="22" customFormat="1" ht="12.75" customHeight="1" thickBot="1" x14ac:dyDescent="0.25">
      <c r="A7" s="471" t="s">
        <v>43</v>
      </c>
      <c r="B7" s="472"/>
      <c r="C7" s="472"/>
      <c r="D7" s="472"/>
      <c r="E7" s="473"/>
      <c r="F7" s="474"/>
      <c r="G7" s="475"/>
      <c r="H7" s="475"/>
      <c r="I7" s="475"/>
      <c r="J7" s="475"/>
      <c r="K7" s="475"/>
      <c r="L7" s="475"/>
      <c r="M7" s="475"/>
      <c r="N7" s="475"/>
      <c r="O7" s="475"/>
      <c r="P7" s="475"/>
      <c r="Q7" s="475"/>
      <c r="R7" s="475"/>
      <c r="S7" s="476"/>
      <c r="T7" s="477"/>
      <c r="U7" s="478"/>
      <c r="V7" s="478"/>
      <c r="W7" s="478"/>
      <c r="X7" s="479"/>
      <c r="Y7" s="480"/>
      <c r="Z7" s="481"/>
      <c r="AA7" s="481"/>
      <c r="AB7" s="481"/>
      <c r="AC7" s="481"/>
      <c r="AD7" s="481"/>
      <c r="AE7" s="481"/>
      <c r="AF7" s="481"/>
      <c r="AG7" s="481"/>
      <c r="AH7" s="481"/>
      <c r="AI7" s="481"/>
      <c r="AJ7" s="481"/>
      <c r="AK7" s="481"/>
      <c r="AL7" s="481"/>
      <c r="AM7" s="482"/>
      <c r="AN7" s="491"/>
      <c r="AO7" s="492"/>
      <c r="AP7" s="493"/>
      <c r="AQ7" s="483" t="s">
        <v>44</v>
      </c>
      <c r="AR7" s="483"/>
      <c r="AS7" s="484"/>
      <c r="AT7" s="483" t="s">
        <v>45</v>
      </c>
      <c r="AU7" s="483"/>
      <c r="AV7" s="483"/>
      <c r="AW7" s="441" t="s">
        <v>46</v>
      </c>
      <c r="AX7" s="442"/>
      <c r="AY7" s="443"/>
      <c r="AZ7" s="442" t="s">
        <v>47</v>
      </c>
      <c r="BA7" s="442"/>
      <c r="BB7" s="442"/>
      <c r="BC7" s="441" t="s">
        <v>48</v>
      </c>
      <c r="BD7" s="442"/>
      <c r="BE7" s="443"/>
      <c r="BF7" s="442" t="s">
        <v>49</v>
      </c>
      <c r="BG7" s="442"/>
      <c r="BH7" s="444"/>
      <c r="BI7" s="21"/>
    </row>
    <row r="8" spans="1:62" ht="12.75" customHeight="1" thickBot="1" x14ac:dyDescent="0.3">
      <c r="A8" s="19"/>
      <c r="B8" s="19"/>
      <c r="C8" s="19"/>
      <c r="D8" s="19"/>
      <c r="E8" s="19"/>
      <c r="F8" s="18"/>
      <c r="G8" s="18"/>
      <c r="H8" s="18"/>
      <c r="I8" s="18"/>
      <c r="J8" s="18"/>
      <c r="K8" s="18"/>
      <c r="AD8" s="23"/>
      <c r="AE8" s="19"/>
      <c r="AF8" s="19"/>
      <c r="AG8" s="19"/>
      <c r="AI8" s="19"/>
      <c r="AO8" s="18"/>
      <c r="AP8" s="18"/>
      <c r="AQ8" s="18"/>
      <c r="AR8" s="18"/>
    </row>
    <row r="9" spans="1:62" s="25" customFormat="1" ht="12.75" customHeight="1" thickBot="1" x14ac:dyDescent="0.3">
      <c r="A9" s="445" t="s">
        <v>50</v>
      </c>
      <c r="B9" s="446"/>
      <c r="C9" s="446"/>
      <c r="D9" s="446"/>
      <c r="E9" s="447"/>
      <c r="F9" s="447"/>
      <c r="G9" s="447"/>
      <c r="H9" s="447"/>
      <c r="I9" s="447"/>
      <c r="J9" s="447"/>
      <c r="K9" s="447"/>
      <c r="L9" s="447"/>
      <c r="M9" s="447"/>
      <c r="N9" s="447"/>
      <c r="O9" s="447"/>
      <c r="P9" s="447"/>
      <c r="Q9" s="447"/>
      <c r="R9" s="447"/>
      <c r="S9" s="447"/>
      <c r="T9" s="447"/>
      <c r="U9" s="447"/>
      <c r="V9" s="447"/>
      <c r="W9" s="447"/>
      <c r="X9" s="447"/>
      <c r="Y9" s="447"/>
      <c r="Z9" s="447"/>
      <c r="AA9" s="447"/>
      <c r="AB9" s="448"/>
      <c r="AC9" s="24"/>
      <c r="AD9" s="24"/>
      <c r="AE9" s="449" t="s">
        <v>50</v>
      </c>
      <c r="AF9" s="360" t="s">
        <v>51</v>
      </c>
      <c r="AG9" s="360"/>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2"/>
    </row>
    <row r="10" spans="1:62" ht="12.75" customHeight="1" thickTop="1" x14ac:dyDescent="0.25">
      <c r="A10" s="26" t="s">
        <v>52</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8"/>
      <c r="AC10" s="29"/>
      <c r="AD10" s="29"/>
      <c r="AE10" s="450"/>
      <c r="AF10" s="167"/>
      <c r="AG10" s="31"/>
      <c r="AH10" s="31"/>
      <c r="AI10" s="31"/>
      <c r="AJ10" s="31"/>
      <c r="AK10" s="31"/>
      <c r="AL10" s="159"/>
      <c r="AM10" s="159"/>
      <c r="AN10" s="159"/>
      <c r="AO10" s="159"/>
      <c r="AP10" s="160"/>
      <c r="AQ10" s="453" t="s">
        <v>37</v>
      </c>
      <c r="AR10" s="454"/>
      <c r="AS10" s="455"/>
      <c r="AT10" s="453" t="s">
        <v>38</v>
      </c>
      <c r="AU10" s="454"/>
      <c r="AV10" s="455"/>
      <c r="AW10" s="453" t="s">
        <v>39</v>
      </c>
      <c r="AX10" s="454"/>
      <c r="AY10" s="455"/>
      <c r="AZ10" s="453" t="s">
        <v>40</v>
      </c>
      <c r="BA10" s="454"/>
      <c r="BB10" s="455"/>
      <c r="BC10" s="459" t="s">
        <v>41</v>
      </c>
      <c r="BD10" s="460"/>
      <c r="BE10" s="461"/>
      <c r="BF10" s="453" t="s">
        <v>42</v>
      </c>
      <c r="BG10" s="454"/>
      <c r="BH10" s="469"/>
      <c r="BJ10" s="18"/>
    </row>
    <row r="11" spans="1:62" ht="12.75" customHeight="1" x14ac:dyDescent="0.25">
      <c r="A11" s="415" t="s">
        <v>53</v>
      </c>
      <c r="B11" s="416"/>
      <c r="C11" s="416"/>
      <c r="D11" s="416"/>
      <c r="E11" s="417"/>
      <c r="F11" s="343" t="s">
        <v>54</v>
      </c>
      <c r="G11" s="416"/>
      <c r="H11" s="416"/>
      <c r="I11" s="434"/>
      <c r="J11" s="343" t="s">
        <v>55</v>
      </c>
      <c r="K11" s="300"/>
      <c r="L11" s="435"/>
      <c r="M11" s="343" t="s">
        <v>56</v>
      </c>
      <c r="N11" s="416"/>
      <c r="O11" s="416"/>
      <c r="P11" s="417"/>
      <c r="Q11" s="419" t="s">
        <v>57</v>
      </c>
      <c r="R11" s="420"/>
      <c r="S11" s="420"/>
      <c r="T11" s="420"/>
      <c r="U11" s="420"/>
      <c r="V11" s="421"/>
      <c r="W11" s="343" t="s">
        <v>58</v>
      </c>
      <c r="X11" s="300"/>
      <c r="Y11" s="300"/>
      <c r="Z11" s="300"/>
      <c r="AA11" s="300"/>
      <c r="AB11" s="344"/>
      <c r="AC11" s="34"/>
      <c r="AD11" s="34"/>
      <c r="AE11" s="450"/>
      <c r="AF11" s="35"/>
      <c r="AG11" s="161"/>
      <c r="AH11" s="161"/>
      <c r="AI11" s="161"/>
      <c r="AJ11" s="161"/>
      <c r="AK11" s="161"/>
      <c r="AL11" s="161"/>
      <c r="AM11" s="161"/>
      <c r="AN11" s="161"/>
      <c r="AO11" s="161"/>
      <c r="AP11" s="162"/>
      <c r="AQ11" s="456"/>
      <c r="AR11" s="457"/>
      <c r="AS11" s="458"/>
      <c r="AT11" s="456"/>
      <c r="AU11" s="457"/>
      <c r="AV11" s="458"/>
      <c r="AW11" s="456"/>
      <c r="AX11" s="457"/>
      <c r="AY11" s="458"/>
      <c r="AZ11" s="456"/>
      <c r="BA11" s="457"/>
      <c r="BB11" s="458"/>
      <c r="BC11" s="462"/>
      <c r="BD11" s="463"/>
      <c r="BE11" s="464"/>
      <c r="BF11" s="456"/>
      <c r="BG11" s="457"/>
      <c r="BH11" s="470"/>
      <c r="BJ11" s="18"/>
    </row>
    <row r="12" spans="1:62" ht="12.75" customHeight="1" thickBot="1" x14ac:dyDescent="0.25">
      <c r="A12" s="364"/>
      <c r="B12" s="365"/>
      <c r="C12" s="365"/>
      <c r="D12" s="365"/>
      <c r="E12" s="366"/>
      <c r="F12" s="400"/>
      <c r="G12" s="365"/>
      <c r="H12" s="365"/>
      <c r="I12" s="465"/>
      <c r="J12" s="367" t="str">
        <f>IF(A12=0,"",A12/F12)</f>
        <v/>
      </c>
      <c r="K12" s="439"/>
      <c r="L12" s="440"/>
      <c r="M12" s="367" t="str">
        <f>IF(A12=0,"",IF(J12&gt;2.8,10,IF(J12&gt;2.099,(J12-2.1)/0.7+8,IF(J12&gt;1.599,(J12-1.6)/0.4*1.9+6,IF(J12&gt;1.199,(J12-1.2)/0.3*1.9+4,IF(J12&gt;1.099,(J12-1.1)/0.09*1.9+2,IF(J12&gt;0.99,(J12-1)/0.1*0.9+1,0)))))))</f>
        <v/>
      </c>
      <c r="N12" s="368"/>
      <c r="O12" s="368"/>
      <c r="P12" s="369"/>
      <c r="Q12" s="370" t="str">
        <f>IF(A12=0,"",IF(M12&lt;2,"Very Low",IF(M12&lt;4,"Low",IF(M12&lt;6,"Moderate",IF(M12&lt;8,"High",IF(M12&lt;10,"Very High",IF(M12&gt;=10,"Extreme")))))))</f>
        <v/>
      </c>
      <c r="R12" s="371"/>
      <c r="S12" s="371"/>
      <c r="T12" s="371"/>
      <c r="U12" s="372"/>
      <c r="V12" s="373"/>
      <c r="W12" s="466"/>
      <c r="X12" s="467"/>
      <c r="Y12" s="467"/>
      <c r="Z12" s="467"/>
      <c r="AA12" s="467"/>
      <c r="AB12" s="468"/>
      <c r="AC12" s="38"/>
      <c r="AD12" s="38"/>
      <c r="AE12" s="450"/>
      <c r="AF12" s="422" t="s">
        <v>59</v>
      </c>
      <c r="AG12" s="423"/>
      <c r="AH12" s="423"/>
      <c r="AI12" s="423"/>
      <c r="AJ12" s="423"/>
      <c r="AK12" s="423"/>
      <c r="AL12" s="423"/>
      <c r="AM12" s="423"/>
      <c r="AN12" s="412" t="s">
        <v>55</v>
      </c>
      <c r="AO12" s="412"/>
      <c r="AP12" s="413"/>
      <c r="AQ12" s="411" t="s">
        <v>60</v>
      </c>
      <c r="AR12" s="412"/>
      <c r="AS12" s="413"/>
      <c r="AT12" s="411" t="s">
        <v>61</v>
      </c>
      <c r="AU12" s="412"/>
      <c r="AV12" s="413"/>
      <c r="AW12" s="411" t="s">
        <v>62</v>
      </c>
      <c r="AX12" s="412"/>
      <c r="AY12" s="413"/>
      <c r="AZ12" s="411" t="s">
        <v>63</v>
      </c>
      <c r="BA12" s="412"/>
      <c r="BB12" s="413"/>
      <c r="BC12" s="411" t="s">
        <v>64</v>
      </c>
      <c r="BD12" s="412"/>
      <c r="BE12" s="413"/>
      <c r="BF12" s="411" t="s">
        <v>65</v>
      </c>
      <c r="BG12" s="412"/>
      <c r="BH12" s="414"/>
      <c r="BJ12" s="18"/>
    </row>
    <row r="13" spans="1:62" ht="12.75" customHeight="1" x14ac:dyDescent="0.25">
      <c r="A13" s="39" t="s">
        <v>66</v>
      </c>
      <c r="B13" s="40"/>
      <c r="C13" s="40"/>
      <c r="D13" s="40"/>
      <c r="E13" s="40"/>
      <c r="F13" s="41"/>
      <c r="G13" s="41"/>
      <c r="H13" s="41"/>
      <c r="I13" s="41"/>
      <c r="J13" s="41"/>
      <c r="K13" s="41"/>
      <c r="L13" s="41"/>
      <c r="M13" s="41"/>
      <c r="N13" s="41"/>
      <c r="O13" s="41"/>
      <c r="P13" s="41"/>
      <c r="Q13" s="41"/>
      <c r="R13" s="41"/>
      <c r="S13" s="41"/>
      <c r="T13" s="41"/>
      <c r="U13" s="41"/>
      <c r="V13" s="41"/>
      <c r="W13" s="41"/>
      <c r="X13" s="41"/>
      <c r="Y13" s="41"/>
      <c r="Z13" s="41"/>
      <c r="AA13" s="41"/>
      <c r="AB13" s="42"/>
      <c r="AC13" s="43"/>
      <c r="AD13" s="43"/>
      <c r="AE13" s="450"/>
      <c r="AF13" s="430"/>
      <c r="AG13" s="431"/>
      <c r="AH13" s="431"/>
      <c r="AI13" s="431"/>
      <c r="AJ13" s="431"/>
      <c r="AK13" s="431"/>
      <c r="AL13" s="431"/>
      <c r="AM13" s="431"/>
      <c r="AN13" s="426" t="s">
        <v>56</v>
      </c>
      <c r="AO13" s="426"/>
      <c r="AP13" s="427"/>
      <c r="AQ13" s="428" t="s">
        <v>67</v>
      </c>
      <c r="AR13" s="426"/>
      <c r="AS13" s="427"/>
      <c r="AT13" s="428" t="s">
        <v>68</v>
      </c>
      <c r="AU13" s="426"/>
      <c r="AV13" s="427"/>
      <c r="AW13" s="428" t="s">
        <v>69</v>
      </c>
      <c r="AX13" s="426"/>
      <c r="AY13" s="427"/>
      <c r="AZ13" s="428" t="s">
        <v>70</v>
      </c>
      <c r="BA13" s="426"/>
      <c r="BB13" s="427"/>
      <c r="BC13" s="428" t="s">
        <v>71</v>
      </c>
      <c r="BD13" s="426"/>
      <c r="BE13" s="427"/>
      <c r="BF13" s="428">
        <v>10</v>
      </c>
      <c r="BG13" s="426"/>
      <c r="BH13" s="429"/>
      <c r="BJ13" s="18"/>
    </row>
    <row r="14" spans="1:62" ht="12.75" customHeight="1" x14ac:dyDescent="0.25">
      <c r="A14" s="415" t="s">
        <v>72</v>
      </c>
      <c r="B14" s="416"/>
      <c r="C14" s="416"/>
      <c r="D14" s="416"/>
      <c r="E14" s="417"/>
      <c r="F14" s="343" t="s">
        <v>53</v>
      </c>
      <c r="G14" s="416"/>
      <c r="H14" s="416"/>
      <c r="I14" s="434"/>
      <c r="J14" s="343" t="s">
        <v>55</v>
      </c>
      <c r="K14" s="300"/>
      <c r="L14" s="435"/>
      <c r="M14" s="343" t="s">
        <v>56</v>
      </c>
      <c r="N14" s="416"/>
      <c r="O14" s="416"/>
      <c r="P14" s="418"/>
      <c r="Q14" s="419" t="s">
        <v>57</v>
      </c>
      <c r="R14" s="420"/>
      <c r="S14" s="420"/>
      <c r="T14" s="420"/>
      <c r="U14" s="420"/>
      <c r="V14" s="436"/>
      <c r="W14" s="343" t="s">
        <v>58</v>
      </c>
      <c r="X14" s="300"/>
      <c r="Y14" s="300"/>
      <c r="Z14" s="300"/>
      <c r="AA14" s="300"/>
      <c r="AB14" s="344"/>
      <c r="AC14" s="34"/>
      <c r="AD14" s="34"/>
      <c r="AE14" s="450"/>
      <c r="AF14" s="422" t="s">
        <v>73</v>
      </c>
      <c r="AG14" s="423"/>
      <c r="AH14" s="423"/>
      <c r="AI14" s="423"/>
      <c r="AJ14" s="423"/>
      <c r="AK14" s="423"/>
      <c r="AL14" s="423"/>
      <c r="AM14" s="423"/>
      <c r="AN14" s="412" t="s">
        <v>55</v>
      </c>
      <c r="AO14" s="412"/>
      <c r="AP14" s="413"/>
      <c r="AQ14" s="411" t="s">
        <v>74</v>
      </c>
      <c r="AR14" s="412"/>
      <c r="AS14" s="413"/>
      <c r="AT14" s="411" t="s">
        <v>75</v>
      </c>
      <c r="AU14" s="412"/>
      <c r="AV14" s="413"/>
      <c r="AW14" s="411" t="s">
        <v>76</v>
      </c>
      <c r="AX14" s="412"/>
      <c r="AY14" s="413"/>
      <c r="AZ14" s="411" t="s">
        <v>77</v>
      </c>
      <c r="BA14" s="412"/>
      <c r="BB14" s="413"/>
      <c r="BC14" s="411" t="s">
        <v>78</v>
      </c>
      <c r="BD14" s="412"/>
      <c r="BE14" s="413"/>
      <c r="BF14" s="411" t="s">
        <v>79</v>
      </c>
      <c r="BG14" s="412"/>
      <c r="BH14" s="414"/>
      <c r="BJ14" s="18"/>
    </row>
    <row r="15" spans="1:62" ht="12.75" customHeight="1" thickBot="1" x14ac:dyDescent="0.25">
      <c r="A15" s="364"/>
      <c r="B15" s="365"/>
      <c r="C15" s="365"/>
      <c r="D15" s="365"/>
      <c r="E15" s="366"/>
      <c r="F15" s="367" t="str">
        <f>IF(A12=0,"",A12)</f>
        <v/>
      </c>
      <c r="G15" s="368"/>
      <c r="H15" s="368"/>
      <c r="I15" s="438"/>
      <c r="J15" s="367" t="str">
        <f>IF(A15=0,"",A15/F15)</f>
        <v/>
      </c>
      <c r="K15" s="439"/>
      <c r="L15" s="440"/>
      <c r="M15" s="367" t="str">
        <f>IF(A15=0,"",IF(J15&lt;0.05,10,IF(J15&lt;0.1401,9-((J15-0.05)/0.09),IF(J15&lt;0.2901,7.9-((J15-0.15)/0.14*1.9),IF(J15&lt;0.4901,5.9-((J15-0.3)/0.19*1.9),IF(J15&lt;0.8901,3.9-((J15-0.5)/0.39*1.9),IF(J15&lt;1.01,1.9-((J15-0.9)/0.1*0.9),1)))))))</f>
        <v/>
      </c>
      <c r="N15" s="368"/>
      <c r="O15" s="368"/>
      <c r="P15" s="369"/>
      <c r="Q15" s="370" t="str">
        <f>IF(A15=0,"",IF(M15&lt;2,"Very Low",IF(M15&lt;4,"Low",IF(M15&lt;6,"Moderate",IF(M15&lt;8,"High",IF(M15&lt;10,"Very High",IF(M15&gt;=10,"Extreme")))))))</f>
        <v/>
      </c>
      <c r="R15" s="371"/>
      <c r="S15" s="371"/>
      <c r="T15" s="371"/>
      <c r="U15" s="372"/>
      <c r="V15" s="373"/>
      <c r="W15" s="295"/>
      <c r="X15" s="296"/>
      <c r="Y15" s="296"/>
      <c r="Z15" s="296"/>
      <c r="AA15" s="296"/>
      <c r="AB15" s="297"/>
      <c r="AC15" s="38"/>
      <c r="AD15" s="38"/>
      <c r="AE15" s="450"/>
      <c r="AF15" s="430"/>
      <c r="AG15" s="431"/>
      <c r="AH15" s="431"/>
      <c r="AI15" s="431"/>
      <c r="AJ15" s="431"/>
      <c r="AK15" s="431"/>
      <c r="AL15" s="431"/>
      <c r="AM15" s="431"/>
      <c r="AN15" s="426" t="s">
        <v>56</v>
      </c>
      <c r="AO15" s="426"/>
      <c r="AP15" s="427"/>
      <c r="AQ15" s="428" t="s">
        <v>67</v>
      </c>
      <c r="AR15" s="426"/>
      <c r="AS15" s="427"/>
      <c r="AT15" s="428" t="s">
        <v>68</v>
      </c>
      <c r="AU15" s="426"/>
      <c r="AV15" s="427"/>
      <c r="AW15" s="428" t="s">
        <v>69</v>
      </c>
      <c r="AX15" s="426"/>
      <c r="AY15" s="427"/>
      <c r="AZ15" s="428" t="s">
        <v>70</v>
      </c>
      <c r="BA15" s="426"/>
      <c r="BB15" s="427"/>
      <c r="BC15" s="428" t="s">
        <v>71</v>
      </c>
      <c r="BD15" s="426"/>
      <c r="BE15" s="427"/>
      <c r="BF15" s="428">
        <v>10</v>
      </c>
      <c r="BG15" s="426"/>
      <c r="BH15" s="429"/>
      <c r="BJ15" s="18"/>
    </row>
    <row r="16" spans="1:62" ht="12.75" customHeight="1" x14ac:dyDescent="0.25">
      <c r="A16" s="39" t="s">
        <v>80</v>
      </c>
      <c r="B16" s="40"/>
      <c r="C16" s="40"/>
      <c r="D16" s="40"/>
      <c r="E16" s="40"/>
      <c r="F16" s="41"/>
      <c r="G16" s="41"/>
      <c r="H16" s="41"/>
      <c r="I16" s="41"/>
      <c r="J16" s="41"/>
      <c r="K16" s="41"/>
      <c r="L16" s="41"/>
      <c r="M16" s="41"/>
      <c r="N16" s="41"/>
      <c r="O16" s="41"/>
      <c r="P16" s="41"/>
      <c r="Q16" s="41"/>
      <c r="R16" s="41"/>
      <c r="S16" s="41"/>
      <c r="T16" s="41"/>
      <c r="U16" s="41"/>
      <c r="V16" s="41"/>
      <c r="W16" s="41"/>
      <c r="X16" s="41"/>
      <c r="Y16" s="41"/>
      <c r="Z16" s="41"/>
      <c r="AA16" s="41"/>
      <c r="AB16" s="42"/>
      <c r="AC16" s="43"/>
      <c r="AD16" s="43"/>
      <c r="AE16" s="450"/>
      <c r="AF16" s="422" t="s">
        <v>80</v>
      </c>
      <c r="AG16" s="423"/>
      <c r="AH16" s="423"/>
      <c r="AI16" s="423"/>
      <c r="AJ16" s="423"/>
      <c r="AK16" s="423"/>
      <c r="AL16" s="423"/>
      <c r="AM16" s="423"/>
      <c r="AN16" s="412" t="s">
        <v>55</v>
      </c>
      <c r="AO16" s="412"/>
      <c r="AP16" s="413"/>
      <c r="AQ16" s="411" t="s">
        <v>81</v>
      </c>
      <c r="AR16" s="412"/>
      <c r="AS16" s="413"/>
      <c r="AT16" s="411" t="s">
        <v>82</v>
      </c>
      <c r="AU16" s="412"/>
      <c r="AV16" s="413"/>
      <c r="AW16" s="411" t="s">
        <v>83</v>
      </c>
      <c r="AX16" s="412"/>
      <c r="AY16" s="413"/>
      <c r="AZ16" s="411" t="s">
        <v>84</v>
      </c>
      <c r="BA16" s="412"/>
      <c r="BB16" s="413"/>
      <c r="BC16" s="411" t="s">
        <v>85</v>
      </c>
      <c r="BD16" s="432"/>
      <c r="BE16" s="433"/>
      <c r="BF16" s="411" t="s">
        <v>86</v>
      </c>
      <c r="BG16" s="412"/>
      <c r="BH16" s="414"/>
      <c r="BJ16" s="18"/>
    </row>
    <row r="17" spans="1:64" ht="12.75" customHeight="1" x14ac:dyDescent="0.25">
      <c r="A17" s="383" t="s">
        <v>87</v>
      </c>
      <c r="B17" s="384"/>
      <c r="C17" s="384"/>
      <c r="D17" s="384"/>
      <c r="E17" s="385"/>
      <c r="F17" s="393" t="s">
        <v>73</v>
      </c>
      <c r="G17" s="384"/>
      <c r="H17" s="384"/>
      <c r="I17" s="385"/>
      <c r="J17" s="356" t="s">
        <v>55</v>
      </c>
      <c r="K17" s="323"/>
      <c r="L17" s="324"/>
      <c r="M17" s="356" t="s">
        <v>56</v>
      </c>
      <c r="N17" s="357"/>
      <c r="O17" s="357"/>
      <c r="P17" s="389"/>
      <c r="Q17" s="393" t="s">
        <v>57</v>
      </c>
      <c r="R17" s="384"/>
      <c r="S17" s="384"/>
      <c r="T17" s="384"/>
      <c r="U17" s="384"/>
      <c r="V17" s="385"/>
      <c r="W17" s="356" t="s">
        <v>58</v>
      </c>
      <c r="X17" s="323"/>
      <c r="Y17" s="323"/>
      <c r="Z17" s="323"/>
      <c r="AA17" s="323"/>
      <c r="AB17" s="331"/>
      <c r="AC17" s="34"/>
      <c r="AD17" s="34"/>
      <c r="AE17" s="450"/>
      <c r="AF17" s="430"/>
      <c r="AG17" s="431"/>
      <c r="AH17" s="431"/>
      <c r="AI17" s="431"/>
      <c r="AJ17" s="431"/>
      <c r="AK17" s="431"/>
      <c r="AL17" s="431"/>
      <c r="AM17" s="431"/>
      <c r="AN17" s="426" t="s">
        <v>56</v>
      </c>
      <c r="AO17" s="426"/>
      <c r="AP17" s="427"/>
      <c r="AQ17" s="428" t="s">
        <v>67</v>
      </c>
      <c r="AR17" s="426"/>
      <c r="AS17" s="427"/>
      <c r="AT17" s="428" t="s">
        <v>68</v>
      </c>
      <c r="AU17" s="426"/>
      <c r="AV17" s="427"/>
      <c r="AW17" s="428" t="s">
        <v>69</v>
      </c>
      <c r="AX17" s="426"/>
      <c r="AY17" s="427"/>
      <c r="AZ17" s="428" t="s">
        <v>70</v>
      </c>
      <c r="BA17" s="426"/>
      <c r="BB17" s="427"/>
      <c r="BC17" s="428" t="s">
        <v>71</v>
      </c>
      <c r="BD17" s="426"/>
      <c r="BE17" s="427"/>
      <c r="BF17" s="428">
        <v>10</v>
      </c>
      <c r="BG17" s="426"/>
      <c r="BH17" s="429"/>
      <c r="BJ17" s="18"/>
    </row>
    <row r="18" spans="1:64" ht="12.75" customHeight="1" x14ac:dyDescent="0.25">
      <c r="A18" s="386"/>
      <c r="B18" s="387"/>
      <c r="C18" s="387"/>
      <c r="D18" s="387"/>
      <c r="E18" s="388"/>
      <c r="F18" s="394"/>
      <c r="G18" s="387"/>
      <c r="H18" s="387"/>
      <c r="I18" s="388"/>
      <c r="J18" s="395"/>
      <c r="K18" s="396"/>
      <c r="L18" s="437"/>
      <c r="M18" s="390"/>
      <c r="N18" s="391"/>
      <c r="O18" s="391"/>
      <c r="P18" s="392"/>
      <c r="Q18" s="394"/>
      <c r="R18" s="387"/>
      <c r="S18" s="387"/>
      <c r="T18" s="387"/>
      <c r="U18" s="387"/>
      <c r="V18" s="388"/>
      <c r="W18" s="395"/>
      <c r="X18" s="396"/>
      <c r="Y18" s="396"/>
      <c r="Z18" s="396"/>
      <c r="AA18" s="396"/>
      <c r="AB18" s="397"/>
      <c r="AC18" s="34"/>
      <c r="AD18" s="34"/>
      <c r="AE18" s="450"/>
      <c r="AF18" s="422" t="s">
        <v>88</v>
      </c>
      <c r="AG18" s="423"/>
      <c r="AH18" s="423"/>
      <c r="AI18" s="423"/>
      <c r="AJ18" s="423"/>
      <c r="AK18" s="423"/>
      <c r="AL18" s="423"/>
      <c r="AM18" s="423"/>
      <c r="AN18" s="412" t="s">
        <v>55</v>
      </c>
      <c r="AO18" s="412"/>
      <c r="AP18" s="413"/>
      <c r="AQ18" s="411" t="s">
        <v>89</v>
      </c>
      <c r="AR18" s="412"/>
      <c r="AS18" s="413"/>
      <c r="AT18" s="411" t="s">
        <v>90</v>
      </c>
      <c r="AU18" s="412"/>
      <c r="AV18" s="413"/>
      <c r="AW18" s="411" t="s">
        <v>91</v>
      </c>
      <c r="AX18" s="412"/>
      <c r="AY18" s="413"/>
      <c r="AZ18" s="411" t="s">
        <v>92</v>
      </c>
      <c r="BA18" s="412"/>
      <c r="BB18" s="413"/>
      <c r="BC18" s="411" t="s">
        <v>93</v>
      </c>
      <c r="BD18" s="412"/>
      <c r="BE18" s="413"/>
      <c r="BF18" s="411" t="s">
        <v>94</v>
      </c>
      <c r="BG18" s="412"/>
      <c r="BH18" s="414"/>
      <c r="BJ18" s="18"/>
    </row>
    <row r="19" spans="1:64" ht="12.75" customHeight="1" thickBot="1" x14ac:dyDescent="0.25">
      <c r="A19" s="364"/>
      <c r="B19" s="365"/>
      <c r="C19" s="365"/>
      <c r="D19" s="365"/>
      <c r="E19" s="366"/>
      <c r="F19" s="367" t="str">
        <f>J15</f>
        <v/>
      </c>
      <c r="G19" s="368"/>
      <c r="H19" s="368"/>
      <c r="I19" s="438"/>
      <c r="J19" s="367" t="str">
        <f>IF(A19=0,"",A19*F19)</f>
        <v/>
      </c>
      <c r="K19" s="439"/>
      <c r="L19" s="440"/>
      <c r="M19" s="370" t="str">
        <f>IF(A19=0,"",IF(J19&lt;5,10,IF(J19&lt;14.01,9-(J19-5)/9,IF(J19&lt;29.01,7.9-((J19-15)/14*1.9),IF(J19&lt;54.01,5.9-((J19-30)/24*1.9),IF(J19&lt;79.01,3.9-((J19-55)/24*1.9),IF(J19&lt;100.01,1.9-((J19-80)/20*0.9),1)))))))</f>
        <v/>
      </c>
      <c r="N19" s="371"/>
      <c r="O19" s="371"/>
      <c r="P19" s="410"/>
      <c r="Q19" s="370" t="str">
        <f>IF(A19=0,"",IF(M19&lt;2,"Very Low",IF(M19&lt;4,"Low",IF(M19&lt;6,"Moderate",IF(M19&lt;8,"High",IF(M19&lt;10,"Very High",IF(M19&gt;=10,"Extreme")))))))</f>
        <v/>
      </c>
      <c r="R19" s="371"/>
      <c r="S19" s="371"/>
      <c r="T19" s="371"/>
      <c r="U19" s="372"/>
      <c r="V19" s="373"/>
      <c r="W19" s="295"/>
      <c r="X19" s="296"/>
      <c r="Y19" s="296"/>
      <c r="Z19" s="296"/>
      <c r="AA19" s="296"/>
      <c r="AB19" s="297"/>
      <c r="AC19" s="38"/>
      <c r="AD19" s="38"/>
      <c r="AE19" s="450"/>
      <c r="AF19" s="430"/>
      <c r="AG19" s="431"/>
      <c r="AH19" s="431"/>
      <c r="AI19" s="431"/>
      <c r="AJ19" s="431"/>
      <c r="AK19" s="431"/>
      <c r="AL19" s="431"/>
      <c r="AM19" s="431"/>
      <c r="AN19" s="426" t="s">
        <v>56</v>
      </c>
      <c r="AO19" s="426"/>
      <c r="AP19" s="427"/>
      <c r="AQ19" s="428" t="s">
        <v>67</v>
      </c>
      <c r="AR19" s="426"/>
      <c r="AS19" s="427"/>
      <c r="AT19" s="428" t="s">
        <v>68</v>
      </c>
      <c r="AU19" s="426"/>
      <c r="AV19" s="427"/>
      <c r="AW19" s="428" t="s">
        <v>69</v>
      </c>
      <c r="AX19" s="426"/>
      <c r="AY19" s="427"/>
      <c r="AZ19" s="428" t="s">
        <v>70</v>
      </c>
      <c r="BA19" s="426"/>
      <c r="BB19" s="427"/>
      <c r="BC19" s="428" t="s">
        <v>71</v>
      </c>
      <c r="BD19" s="426"/>
      <c r="BE19" s="427"/>
      <c r="BF19" s="428">
        <v>10</v>
      </c>
      <c r="BG19" s="426"/>
      <c r="BH19" s="429"/>
      <c r="BJ19" s="18"/>
    </row>
    <row r="20" spans="1:64" ht="12.75" customHeight="1" x14ac:dyDescent="0.25">
      <c r="A20" s="39" t="s">
        <v>88</v>
      </c>
      <c r="B20" s="40"/>
      <c r="C20" s="40"/>
      <c r="D20" s="40"/>
      <c r="E20" s="40"/>
      <c r="F20" s="41"/>
      <c r="G20" s="41"/>
      <c r="H20" s="41"/>
      <c r="I20" s="41"/>
      <c r="J20" s="41"/>
      <c r="K20" s="41"/>
      <c r="L20" s="41"/>
      <c r="M20" s="41"/>
      <c r="N20" s="41"/>
      <c r="O20" s="41"/>
      <c r="P20" s="41"/>
      <c r="Q20" s="41"/>
      <c r="R20" s="41"/>
      <c r="S20" s="41"/>
      <c r="T20" s="41"/>
      <c r="U20" s="41"/>
      <c r="V20" s="41"/>
      <c r="W20" s="41"/>
      <c r="X20" s="41"/>
      <c r="Y20" s="41"/>
      <c r="Z20" s="41"/>
      <c r="AA20" s="41"/>
      <c r="AB20" s="42"/>
      <c r="AC20" s="43"/>
      <c r="AD20" s="43"/>
      <c r="AE20" s="450"/>
      <c r="AF20" s="422" t="s">
        <v>95</v>
      </c>
      <c r="AG20" s="423"/>
      <c r="AH20" s="423"/>
      <c r="AI20" s="423"/>
      <c r="AJ20" s="423"/>
      <c r="AK20" s="423"/>
      <c r="AL20" s="423"/>
      <c r="AM20" s="423"/>
      <c r="AN20" s="412" t="s">
        <v>55</v>
      </c>
      <c r="AO20" s="412"/>
      <c r="AP20" s="413"/>
      <c r="AQ20" s="411" t="s">
        <v>81</v>
      </c>
      <c r="AR20" s="412"/>
      <c r="AS20" s="413"/>
      <c r="AT20" s="411" t="s">
        <v>82</v>
      </c>
      <c r="AU20" s="412"/>
      <c r="AV20" s="413"/>
      <c r="AW20" s="411" t="s">
        <v>83</v>
      </c>
      <c r="AX20" s="412"/>
      <c r="AY20" s="413"/>
      <c r="AZ20" s="411" t="s">
        <v>84</v>
      </c>
      <c r="BA20" s="412"/>
      <c r="BB20" s="413"/>
      <c r="BC20" s="411" t="s">
        <v>96</v>
      </c>
      <c r="BD20" s="412"/>
      <c r="BE20" s="413"/>
      <c r="BF20" s="411" t="s">
        <v>97</v>
      </c>
      <c r="BG20" s="412"/>
      <c r="BH20" s="414"/>
      <c r="BJ20" s="18"/>
    </row>
    <row r="21" spans="1:64" ht="12.75" customHeight="1" thickBot="1" x14ac:dyDescent="0.3">
      <c r="A21" s="415" t="s">
        <v>98</v>
      </c>
      <c r="B21" s="416"/>
      <c r="C21" s="416"/>
      <c r="D21" s="416"/>
      <c r="E21" s="417"/>
      <c r="F21" s="164"/>
      <c r="G21" s="163"/>
      <c r="H21" s="163"/>
      <c r="I21" s="163"/>
      <c r="J21" s="163"/>
      <c r="K21" s="163"/>
      <c r="L21" s="46"/>
      <c r="M21" s="343" t="s">
        <v>56</v>
      </c>
      <c r="N21" s="416"/>
      <c r="O21" s="416"/>
      <c r="P21" s="418"/>
      <c r="Q21" s="419" t="s">
        <v>57</v>
      </c>
      <c r="R21" s="420"/>
      <c r="S21" s="420"/>
      <c r="T21" s="420"/>
      <c r="U21" s="420"/>
      <c r="V21" s="421"/>
      <c r="W21" s="343" t="s">
        <v>58</v>
      </c>
      <c r="X21" s="300"/>
      <c r="Y21" s="300"/>
      <c r="Z21" s="300"/>
      <c r="AA21" s="300"/>
      <c r="AB21" s="344"/>
      <c r="AC21" s="34"/>
      <c r="AD21" s="34"/>
      <c r="AE21" s="450"/>
      <c r="AF21" s="424"/>
      <c r="AG21" s="425"/>
      <c r="AH21" s="425"/>
      <c r="AI21" s="425"/>
      <c r="AJ21" s="425"/>
      <c r="AK21" s="425"/>
      <c r="AL21" s="425"/>
      <c r="AM21" s="425"/>
      <c r="AN21" s="405" t="s">
        <v>56</v>
      </c>
      <c r="AO21" s="405"/>
      <c r="AP21" s="406"/>
      <c r="AQ21" s="404" t="s">
        <v>67</v>
      </c>
      <c r="AR21" s="405"/>
      <c r="AS21" s="406"/>
      <c r="AT21" s="404" t="s">
        <v>68</v>
      </c>
      <c r="AU21" s="405"/>
      <c r="AV21" s="406"/>
      <c r="AW21" s="404" t="s">
        <v>69</v>
      </c>
      <c r="AX21" s="405"/>
      <c r="AY21" s="406"/>
      <c r="AZ21" s="404" t="s">
        <v>70</v>
      </c>
      <c r="BA21" s="405"/>
      <c r="BB21" s="406"/>
      <c r="BC21" s="404" t="s">
        <v>71</v>
      </c>
      <c r="BD21" s="405"/>
      <c r="BE21" s="406"/>
      <c r="BF21" s="404">
        <v>10</v>
      </c>
      <c r="BG21" s="405"/>
      <c r="BH21" s="407"/>
      <c r="BJ21" s="18"/>
    </row>
    <row r="22" spans="1:64" ht="12.75" customHeight="1" thickBot="1" x14ac:dyDescent="0.25">
      <c r="A22" s="364"/>
      <c r="B22" s="365"/>
      <c r="C22" s="365"/>
      <c r="D22" s="365"/>
      <c r="E22" s="366"/>
      <c r="F22" s="47"/>
      <c r="G22" s="168"/>
      <c r="H22" s="168"/>
      <c r="I22" s="168"/>
      <c r="J22" s="168"/>
      <c r="K22" s="168"/>
      <c r="L22" s="49"/>
      <c r="M22" s="408" t="str">
        <f>IF(A22=0,"",IF(A22&gt;119,10,IF(A22&gt;90.99,(A22-91)/28+8,IF(A22&gt;80.99,(A22-81)/9*1.9+6,IF(A22&gt;60.99,(A22-61)/19*1.9+4,IF(A22&gt;20.99,(A22-21)/39*1.9+2,IF(A22&gt;0,(A22-0)/20*0.9+1,1)))))))</f>
        <v/>
      </c>
      <c r="N22" s="409"/>
      <c r="O22" s="409"/>
      <c r="P22" s="410"/>
      <c r="Q22" s="370" t="str">
        <f>IF(A22=0,"",IF(M22&lt;2,"Very Low",IF(M22&lt;4,"Low",IF(M22&lt;6,"Moderate",IF(M22&lt;8,"High",IF(M22&lt;10,"Very High",IF(M22&gt;=10,"Extreme")))))))</f>
        <v/>
      </c>
      <c r="R22" s="371"/>
      <c r="S22" s="371"/>
      <c r="T22" s="371"/>
      <c r="U22" s="372"/>
      <c r="V22" s="373"/>
      <c r="W22" s="295"/>
      <c r="X22" s="296"/>
      <c r="Y22" s="296"/>
      <c r="Z22" s="296"/>
      <c r="AA22" s="296"/>
      <c r="AB22" s="297"/>
      <c r="AC22" s="38"/>
      <c r="AD22" s="38"/>
      <c r="AE22" s="450"/>
      <c r="AF22" s="360" t="s">
        <v>99</v>
      </c>
      <c r="AG22" s="360"/>
      <c r="AH22" s="360"/>
      <c r="AI22" s="360"/>
      <c r="AJ22" s="360"/>
      <c r="AK22" s="360"/>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2"/>
      <c r="BJ22" s="18"/>
    </row>
    <row r="23" spans="1:64" ht="12.75" customHeight="1" x14ac:dyDescent="0.2">
      <c r="A23" s="39" t="s">
        <v>95</v>
      </c>
      <c r="B23" s="40"/>
      <c r="C23" s="40"/>
      <c r="D23" s="40"/>
      <c r="E23" s="40"/>
      <c r="F23" s="41"/>
      <c r="G23" s="41"/>
      <c r="H23" s="41"/>
      <c r="I23" s="41"/>
      <c r="J23" s="41"/>
      <c r="K23" s="41"/>
      <c r="L23" s="41"/>
      <c r="M23" s="41"/>
      <c r="N23" s="41"/>
      <c r="O23" s="41"/>
      <c r="P23" s="41"/>
      <c r="Q23" s="41"/>
      <c r="R23" s="41"/>
      <c r="S23" s="41"/>
      <c r="T23" s="41"/>
      <c r="U23" s="41"/>
      <c r="V23" s="41"/>
      <c r="W23" s="41"/>
      <c r="X23" s="41"/>
      <c r="Y23" s="41"/>
      <c r="Z23" s="41"/>
      <c r="AA23" s="41"/>
      <c r="AB23" s="42"/>
      <c r="AC23" s="43"/>
      <c r="AD23" s="43"/>
      <c r="AE23" s="376" t="s">
        <v>100</v>
      </c>
      <c r="AF23" s="378" t="s">
        <v>101</v>
      </c>
      <c r="AG23" s="379"/>
      <c r="AH23" s="315"/>
      <c r="AI23" s="315"/>
      <c r="AJ23" s="315"/>
      <c r="AK23" s="315"/>
      <c r="AL23" s="380"/>
      <c r="AM23" s="381"/>
      <c r="AN23" s="278" t="s">
        <v>102</v>
      </c>
      <c r="AO23" s="380"/>
      <c r="AP23" s="380"/>
      <c r="AQ23" s="380"/>
      <c r="AR23" s="380"/>
      <c r="AS23" s="380"/>
      <c r="AT23" s="380"/>
      <c r="AU23" s="380"/>
      <c r="AV23" s="380"/>
      <c r="AW23" s="380"/>
      <c r="AX23" s="380"/>
      <c r="AY23" s="380"/>
      <c r="AZ23" s="380"/>
      <c r="BA23" s="380"/>
      <c r="BB23" s="380"/>
      <c r="BC23" s="380"/>
      <c r="BD23" s="380"/>
      <c r="BE23" s="380"/>
      <c r="BF23" s="380"/>
      <c r="BG23" s="380"/>
      <c r="BH23" s="382"/>
      <c r="BJ23" s="18"/>
    </row>
    <row r="24" spans="1:64" ht="12.75" customHeight="1" x14ac:dyDescent="0.2">
      <c r="A24" s="383" t="s">
        <v>103</v>
      </c>
      <c r="B24" s="384"/>
      <c r="C24" s="384"/>
      <c r="D24" s="384"/>
      <c r="E24" s="385"/>
      <c r="F24" s="165"/>
      <c r="G24" s="166"/>
      <c r="H24" s="166"/>
      <c r="I24" s="52"/>
      <c r="J24" s="52"/>
      <c r="K24" s="52"/>
      <c r="L24" s="53"/>
      <c r="M24" s="356" t="s">
        <v>56</v>
      </c>
      <c r="N24" s="357"/>
      <c r="O24" s="357"/>
      <c r="P24" s="389"/>
      <c r="Q24" s="393" t="s">
        <v>57</v>
      </c>
      <c r="R24" s="384"/>
      <c r="S24" s="384"/>
      <c r="T24" s="384"/>
      <c r="U24" s="384"/>
      <c r="V24" s="385"/>
      <c r="W24" s="356" t="s">
        <v>58</v>
      </c>
      <c r="X24" s="323"/>
      <c r="Y24" s="323"/>
      <c r="Z24" s="323"/>
      <c r="AA24" s="323"/>
      <c r="AB24" s="331"/>
      <c r="AC24" s="34"/>
      <c r="AD24" s="34"/>
      <c r="AE24" s="376"/>
      <c r="AF24" s="298" t="s">
        <v>104</v>
      </c>
      <c r="AG24" s="299"/>
      <c r="AH24" s="304"/>
      <c r="AI24" s="304"/>
      <c r="AJ24" s="304"/>
      <c r="AK24" s="304"/>
      <c r="AL24" s="304"/>
      <c r="AM24" s="374"/>
      <c r="AN24" s="303" t="s">
        <v>105</v>
      </c>
      <c r="AO24" s="304"/>
      <c r="AP24" s="304"/>
      <c r="AQ24" s="304"/>
      <c r="AR24" s="304"/>
      <c r="AS24" s="304"/>
      <c r="AT24" s="304"/>
      <c r="AU24" s="304"/>
      <c r="AV24" s="304"/>
      <c r="AW24" s="304"/>
      <c r="AX24" s="304"/>
      <c r="AY24" s="304"/>
      <c r="AZ24" s="304"/>
      <c r="BA24" s="304"/>
      <c r="BB24" s="304"/>
      <c r="BC24" s="304"/>
      <c r="BD24" s="304"/>
      <c r="BE24" s="304"/>
      <c r="BF24" s="304"/>
      <c r="BG24" s="304"/>
      <c r="BH24" s="305"/>
      <c r="BJ24" s="18"/>
    </row>
    <row r="25" spans="1:64" ht="12.75" customHeight="1" x14ac:dyDescent="0.2">
      <c r="A25" s="386"/>
      <c r="B25" s="387"/>
      <c r="C25" s="387"/>
      <c r="D25" s="387"/>
      <c r="E25" s="388"/>
      <c r="F25" s="54"/>
      <c r="G25" s="55"/>
      <c r="H25" s="55"/>
      <c r="I25" s="55"/>
      <c r="J25" s="55"/>
      <c r="K25" s="55"/>
      <c r="L25" s="56"/>
      <c r="M25" s="390"/>
      <c r="N25" s="391"/>
      <c r="O25" s="391"/>
      <c r="P25" s="392"/>
      <c r="Q25" s="394"/>
      <c r="R25" s="387"/>
      <c r="S25" s="387"/>
      <c r="T25" s="387"/>
      <c r="U25" s="387"/>
      <c r="V25" s="388"/>
      <c r="W25" s="395"/>
      <c r="X25" s="396"/>
      <c r="Y25" s="396"/>
      <c r="Z25" s="396"/>
      <c r="AA25" s="396"/>
      <c r="AB25" s="397"/>
      <c r="AC25" s="34"/>
      <c r="AD25" s="34"/>
      <c r="AE25" s="376"/>
      <c r="AF25" s="298" t="s">
        <v>106</v>
      </c>
      <c r="AG25" s="299"/>
      <c r="AH25" s="300"/>
      <c r="AI25" s="300"/>
      <c r="AJ25" s="300"/>
      <c r="AK25" s="300"/>
      <c r="AL25" s="304"/>
      <c r="AM25" s="374"/>
      <c r="AN25" s="303" t="s">
        <v>107</v>
      </c>
      <c r="AO25" s="304"/>
      <c r="AP25" s="304"/>
      <c r="AQ25" s="304"/>
      <c r="AR25" s="304"/>
      <c r="AS25" s="304"/>
      <c r="AT25" s="304"/>
      <c r="AU25" s="304"/>
      <c r="AV25" s="304"/>
      <c r="AW25" s="304"/>
      <c r="AX25" s="304"/>
      <c r="AY25" s="304"/>
      <c r="AZ25" s="304"/>
      <c r="BA25" s="304"/>
      <c r="BB25" s="304"/>
      <c r="BC25" s="304"/>
      <c r="BD25" s="304"/>
      <c r="BE25" s="304"/>
      <c r="BF25" s="304"/>
      <c r="BG25" s="304"/>
      <c r="BH25" s="305"/>
      <c r="BJ25" s="18"/>
    </row>
    <row r="26" spans="1:64" ht="12.75" customHeight="1" thickBot="1" x14ac:dyDescent="0.25">
      <c r="A26" s="364"/>
      <c r="B26" s="365"/>
      <c r="C26" s="365"/>
      <c r="D26" s="365"/>
      <c r="E26" s="366"/>
      <c r="F26" s="47"/>
      <c r="G26" s="168"/>
      <c r="H26" s="168"/>
      <c r="I26" s="168"/>
      <c r="J26" s="168"/>
      <c r="K26" s="168"/>
      <c r="L26" s="49"/>
      <c r="M26" s="367" t="str">
        <f>IF(A26=0,"",IF(A26&lt;10,10,IF(A26&lt;15.01,9-((A26-10)/5),IF(A26&lt;29.01,7.9-((A26-15)/14*1.9),IF(A26&lt;54.01,5.9-((A26-30)/24*1.9),IF(A26&lt;79.01,3.9-((A26-55)/24*1.9),IF(A26&lt;100.01,1.9-((A26-80)/20*0.9),1)))))))</f>
        <v/>
      </c>
      <c r="N26" s="368"/>
      <c r="O26" s="368"/>
      <c r="P26" s="369"/>
      <c r="Q26" s="370" t="str">
        <f>IF(A26=0,"",IF(M26&lt;2,"Very Low",IF(M26&lt;4,"Low",IF(M26&lt;6,"Moderate",IF(M26&lt;8,"High",IF(M26&lt;10,"Very High",IF(M26&gt;=10,"Extreme")))))))</f>
        <v/>
      </c>
      <c r="R26" s="371"/>
      <c r="S26" s="371"/>
      <c r="T26" s="371"/>
      <c r="U26" s="372"/>
      <c r="V26" s="373"/>
      <c r="W26" s="295"/>
      <c r="X26" s="296"/>
      <c r="Y26" s="296"/>
      <c r="Z26" s="296"/>
      <c r="AA26" s="296"/>
      <c r="AB26" s="297"/>
      <c r="AC26" s="38"/>
      <c r="AD26" s="38"/>
      <c r="AE26" s="376"/>
      <c r="AF26" s="298" t="s">
        <v>108</v>
      </c>
      <c r="AG26" s="299"/>
      <c r="AH26" s="300"/>
      <c r="AI26" s="300"/>
      <c r="AJ26" s="300"/>
      <c r="AK26" s="300"/>
      <c r="AL26" s="304"/>
      <c r="AM26" s="374"/>
      <c r="AN26" s="375" t="s">
        <v>109</v>
      </c>
      <c r="AO26" s="304"/>
      <c r="AP26" s="304"/>
      <c r="AQ26" s="304"/>
      <c r="AR26" s="304"/>
      <c r="AS26" s="304"/>
      <c r="AT26" s="304"/>
      <c r="AU26" s="304"/>
      <c r="AV26" s="304"/>
      <c r="AW26" s="304"/>
      <c r="AX26" s="304"/>
      <c r="AY26" s="304"/>
      <c r="AZ26" s="304"/>
      <c r="BA26" s="304"/>
      <c r="BB26" s="304"/>
      <c r="BC26" s="304"/>
      <c r="BD26" s="304"/>
      <c r="BE26" s="304"/>
      <c r="BF26" s="304"/>
      <c r="BG26" s="304"/>
      <c r="BH26" s="305"/>
      <c r="BJ26" s="18"/>
    </row>
    <row r="27" spans="1:64" ht="12.75" customHeight="1" x14ac:dyDescent="0.2">
      <c r="A27" s="39"/>
      <c r="B27" s="40"/>
      <c r="C27" s="40"/>
      <c r="D27" s="40"/>
      <c r="E27" s="40"/>
      <c r="F27" s="57"/>
      <c r="G27" s="57"/>
      <c r="H27" s="57"/>
      <c r="I27" s="57"/>
      <c r="J27" s="57"/>
      <c r="K27" s="57"/>
      <c r="L27" s="58"/>
      <c r="M27" s="336" t="s">
        <v>110</v>
      </c>
      <c r="N27" s="337"/>
      <c r="O27" s="337"/>
      <c r="P27" s="398"/>
      <c r="Q27" s="340"/>
      <c r="R27" s="340"/>
      <c r="S27" s="340"/>
      <c r="T27" s="340"/>
      <c r="U27" s="340"/>
      <c r="V27" s="399"/>
      <c r="W27" s="343" t="s">
        <v>58</v>
      </c>
      <c r="X27" s="300"/>
      <c r="Y27" s="300"/>
      <c r="Z27" s="300"/>
      <c r="AA27" s="300"/>
      <c r="AB27" s="344"/>
      <c r="AC27" s="34"/>
      <c r="AD27" s="34"/>
      <c r="AE27" s="376"/>
      <c r="AF27" s="298" t="s">
        <v>111</v>
      </c>
      <c r="AG27" s="299"/>
      <c r="AH27" s="300"/>
      <c r="AI27" s="300"/>
      <c r="AJ27" s="300"/>
      <c r="AK27" s="300"/>
      <c r="AL27" s="304"/>
      <c r="AM27" s="374"/>
      <c r="AN27" s="375" t="s">
        <v>112</v>
      </c>
      <c r="AO27" s="304"/>
      <c r="AP27" s="304"/>
      <c r="AQ27" s="304"/>
      <c r="AR27" s="304"/>
      <c r="AS27" s="304"/>
      <c r="AT27" s="304"/>
      <c r="AU27" s="304"/>
      <c r="AV27" s="304"/>
      <c r="AW27" s="304"/>
      <c r="AX27" s="304"/>
      <c r="AY27" s="304"/>
      <c r="AZ27" s="304"/>
      <c r="BA27" s="304"/>
      <c r="BB27" s="304"/>
      <c r="BC27" s="304"/>
      <c r="BD27" s="304"/>
      <c r="BE27" s="304"/>
      <c r="BF27" s="304"/>
      <c r="BG27" s="304"/>
      <c r="BH27" s="305"/>
      <c r="BJ27" s="18"/>
    </row>
    <row r="28" spans="1:64" ht="12.75" customHeight="1" thickBot="1" x14ac:dyDescent="0.25">
      <c r="A28" s="59" t="s">
        <v>113</v>
      </c>
      <c r="B28" s="60"/>
      <c r="C28" s="60"/>
      <c r="D28" s="60"/>
      <c r="E28" s="61"/>
      <c r="F28" s="61"/>
      <c r="G28" s="61"/>
      <c r="H28" s="61"/>
      <c r="I28" s="61"/>
      <c r="J28" s="61"/>
      <c r="K28" s="61"/>
      <c r="L28" s="62"/>
      <c r="M28" s="400"/>
      <c r="N28" s="365"/>
      <c r="O28" s="365"/>
      <c r="P28" s="401"/>
      <c r="Q28" s="402"/>
      <c r="R28" s="402"/>
      <c r="S28" s="402"/>
      <c r="T28" s="402"/>
      <c r="U28" s="402"/>
      <c r="V28" s="403"/>
      <c r="W28" s="295"/>
      <c r="X28" s="296"/>
      <c r="Y28" s="296"/>
      <c r="Z28" s="296"/>
      <c r="AA28" s="296"/>
      <c r="AB28" s="297"/>
      <c r="AC28" s="38"/>
      <c r="AD28" s="38"/>
      <c r="AE28" s="376"/>
      <c r="AF28" s="298" t="s">
        <v>114</v>
      </c>
      <c r="AG28" s="299"/>
      <c r="AH28" s="300"/>
      <c r="AI28" s="300"/>
      <c r="AJ28" s="300"/>
      <c r="AK28" s="300"/>
      <c r="AL28" s="301"/>
      <c r="AM28" s="302"/>
      <c r="AN28" s="303" t="s">
        <v>115</v>
      </c>
      <c r="AO28" s="304"/>
      <c r="AP28" s="304"/>
      <c r="AQ28" s="304"/>
      <c r="AR28" s="304"/>
      <c r="AS28" s="304"/>
      <c r="AT28" s="304"/>
      <c r="AU28" s="304"/>
      <c r="AV28" s="304"/>
      <c r="AW28" s="304"/>
      <c r="AX28" s="304"/>
      <c r="AY28" s="304"/>
      <c r="AZ28" s="304"/>
      <c r="BA28" s="304"/>
      <c r="BB28" s="304"/>
      <c r="BC28" s="304"/>
      <c r="BD28" s="304"/>
      <c r="BE28" s="304"/>
      <c r="BF28" s="304"/>
      <c r="BG28" s="304"/>
      <c r="BH28" s="305"/>
      <c r="BJ28" s="18"/>
    </row>
    <row r="29" spans="1:64" ht="12.75" customHeight="1" thickBot="1" x14ac:dyDescent="0.25">
      <c r="A29" s="39"/>
      <c r="B29" s="40"/>
      <c r="C29" s="40"/>
      <c r="D29" s="40"/>
      <c r="E29" s="40"/>
      <c r="F29" s="57"/>
      <c r="G29" s="57"/>
      <c r="H29" s="57"/>
      <c r="I29" s="57"/>
      <c r="J29" s="57"/>
      <c r="K29" s="57"/>
      <c r="L29" s="58"/>
      <c r="M29" s="336" t="s">
        <v>110</v>
      </c>
      <c r="N29" s="337"/>
      <c r="O29" s="337"/>
      <c r="P29" s="338"/>
      <c r="Q29" s="339"/>
      <c r="R29" s="340"/>
      <c r="S29" s="340"/>
      <c r="T29" s="340"/>
      <c r="U29" s="341"/>
      <c r="V29" s="342"/>
      <c r="W29" s="343" t="s">
        <v>58</v>
      </c>
      <c r="X29" s="300"/>
      <c r="Y29" s="300"/>
      <c r="Z29" s="300"/>
      <c r="AA29" s="300"/>
      <c r="AB29" s="344"/>
      <c r="AC29" s="34"/>
      <c r="AD29" s="34"/>
      <c r="AE29" s="376"/>
      <c r="AF29" s="345" t="s">
        <v>116</v>
      </c>
      <c r="AG29" s="346"/>
      <c r="AH29" s="347"/>
      <c r="AI29" s="347"/>
      <c r="AJ29" s="347"/>
      <c r="AK29" s="347"/>
      <c r="AL29" s="348"/>
      <c r="AM29" s="349"/>
      <c r="AN29" s="350" t="s">
        <v>117</v>
      </c>
      <c r="AO29" s="351"/>
      <c r="AP29" s="351"/>
      <c r="AQ29" s="351"/>
      <c r="AR29" s="351"/>
      <c r="AS29" s="351"/>
      <c r="AT29" s="351"/>
      <c r="AU29" s="351"/>
      <c r="AV29" s="351"/>
      <c r="AW29" s="351"/>
      <c r="AX29" s="351"/>
      <c r="AY29" s="351"/>
      <c r="AZ29" s="351"/>
      <c r="BA29" s="351"/>
      <c r="BB29" s="351"/>
      <c r="BC29" s="351"/>
      <c r="BD29" s="351"/>
      <c r="BE29" s="351"/>
      <c r="BF29" s="351"/>
      <c r="BG29" s="351"/>
      <c r="BH29" s="352"/>
      <c r="BJ29" s="18"/>
    </row>
    <row r="30" spans="1:64" ht="12.75" customHeight="1" thickBot="1" x14ac:dyDescent="0.25">
      <c r="A30" s="63" t="s">
        <v>118</v>
      </c>
      <c r="B30" s="64"/>
      <c r="C30" s="64"/>
      <c r="D30" s="64"/>
      <c r="E30" s="65"/>
      <c r="F30" s="65"/>
      <c r="G30" s="65"/>
      <c r="H30" s="65"/>
      <c r="I30" s="65"/>
      <c r="J30" s="65"/>
      <c r="K30" s="65"/>
      <c r="L30" s="66"/>
      <c r="M30" s="353"/>
      <c r="N30" s="354"/>
      <c r="O30" s="354"/>
      <c r="P30" s="355"/>
      <c r="Q30" s="356"/>
      <c r="R30" s="357"/>
      <c r="S30" s="357"/>
      <c r="T30" s="357"/>
      <c r="U30" s="358"/>
      <c r="V30" s="359"/>
      <c r="W30" s="295"/>
      <c r="X30" s="296"/>
      <c r="Y30" s="296"/>
      <c r="Z30" s="296"/>
      <c r="AA30" s="296"/>
      <c r="AB30" s="297"/>
      <c r="AC30" s="38"/>
      <c r="AD30" s="38"/>
      <c r="AE30" s="376"/>
      <c r="AF30" s="360" t="s">
        <v>119</v>
      </c>
      <c r="AG30" s="360"/>
      <c r="AH30" s="360"/>
      <c r="AI30" s="360"/>
      <c r="AJ30" s="360"/>
      <c r="AK30" s="360"/>
      <c r="AL30" s="361"/>
      <c r="AM30" s="361"/>
      <c r="AN30" s="361"/>
      <c r="AO30" s="361"/>
      <c r="AP30" s="361"/>
      <c r="AQ30" s="361"/>
      <c r="AR30" s="361"/>
      <c r="AS30" s="361"/>
      <c r="AT30" s="361"/>
      <c r="AU30" s="361"/>
      <c r="AV30" s="361"/>
      <c r="AW30" s="361"/>
      <c r="AX30" s="361"/>
      <c r="AY30" s="361"/>
      <c r="AZ30" s="361"/>
      <c r="BA30" s="361"/>
      <c r="BB30" s="361"/>
      <c r="BC30" s="361"/>
      <c r="BD30" s="361"/>
      <c r="BE30" s="361"/>
      <c r="BF30" s="361"/>
      <c r="BG30" s="361"/>
      <c r="BH30" s="362"/>
      <c r="BJ30" s="18"/>
    </row>
    <row r="31" spans="1:64" ht="12.75" customHeight="1" thickTop="1" thickBot="1" x14ac:dyDescent="0.3">
      <c r="A31" s="290" t="s">
        <v>120</v>
      </c>
      <c r="B31" s="291"/>
      <c r="C31" s="291"/>
      <c r="D31" s="291"/>
      <c r="E31" s="292"/>
      <c r="F31" s="292"/>
      <c r="G31" s="292"/>
      <c r="H31" s="292"/>
      <c r="I31" s="292"/>
      <c r="J31" s="292"/>
      <c r="K31" s="292"/>
      <c r="L31" s="292"/>
      <c r="M31" s="293" t="str">
        <f>IF(A12=0,"",SUM(M11:P30))</f>
        <v/>
      </c>
      <c r="N31" s="293"/>
      <c r="O31" s="293"/>
      <c r="P31" s="294"/>
      <c r="Q31" s="306"/>
      <c r="R31" s="306"/>
      <c r="S31" s="306"/>
      <c r="T31" s="306"/>
      <c r="U31" s="307"/>
      <c r="V31" s="307"/>
      <c r="W31" s="307"/>
      <c r="X31" s="307"/>
      <c r="Y31" s="307"/>
      <c r="Z31" s="307"/>
      <c r="AA31" s="308"/>
      <c r="AB31" s="309"/>
      <c r="AC31" s="67"/>
      <c r="AD31" s="67"/>
      <c r="AE31" s="377"/>
      <c r="AF31" s="310" t="s">
        <v>121</v>
      </c>
      <c r="AG31" s="311"/>
      <c r="AH31" s="311"/>
      <c r="AI31" s="311"/>
      <c r="AJ31" s="311"/>
      <c r="AK31" s="311"/>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3"/>
      <c r="BJ31" s="18"/>
    </row>
    <row r="32" spans="1:64" s="19" customFormat="1" ht="12.75" customHeight="1" thickBot="1" x14ac:dyDescent="0.3">
      <c r="F32" s="29"/>
      <c r="G32" s="29"/>
      <c r="H32" s="29"/>
      <c r="I32" s="29"/>
      <c r="J32" s="29"/>
      <c r="K32" s="29"/>
      <c r="L32" s="68"/>
      <c r="M32" s="68"/>
      <c r="N32" s="68"/>
      <c r="O32" s="68"/>
      <c r="P32" s="68"/>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23"/>
      <c r="AT32" s="23"/>
      <c r="AU32" s="23"/>
      <c r="AV32" s="23"/>
      <c r="AW32" s="23"/>
      <c r="AX32" s="23"/>
      <c r="AY32" s="23"/>
      <c r="AZ32" s="23"/>
      <c r="BA32" s="23"/>
      <c r="BJ32" s="23"/>
      <c r="BK32" s="23"/>
      <c r="BL32" s="23"/>
    </row>
    <row r="33" spans="1:61" ht="12.75" customHeight="1" x14ac:dyDescent="0.25">
      <c r="A33" s="314" t="s">
        <v>122</v>
      </c>
      <c r="B33" s="315"/>
      <c r="C33" s="315"/>
      <c r="D33" s="315"/>
      <c r="E33" s="315"/>
      <c r="F33" s="315"/>
      <c r="G33" s="315"/>
      <c r="H33" s="315"/>
      <c r="I33" s="315"/>
      <c r="J33" s="315"/>
      <c r="K33" s="315"/>
      <c r="L33" s="315"/>
      <c r="M33" s="316"/>
      <c r="N33" s="70"/>
      <c r="O33" s="20"/>
      <c r="P33" s="20"/>
      <c r="Q33" s="20"/>
      <c r="R33" s="20"/>
      <c r="S33" s="20"/>
      <c r="AH33" s="19"/>
      <c r="AO33" s="18"/>
      <c r="AP33" s="317"/>
      <c r="AQ33" s="318"/>
      <c r="AR33" s="318"/>
      <c r="AS33" s="318"/>
      <c r="AT33" s="318"/>
      <c r="AU33" s="318"/>
      <c r="AV33" s="318"/>
      <c r="AW33" s="318"/>
      <c r="AX33" s="318"/>
      <c r="AY33" s="318"/>
      <c r="AZ33" s="318"/>
      <c r="BA33" s="318"/>
      <c r="BB33" s="318"/>
      <c r="BC33" s="318"/>
      <c r="BD33" s="318"/>
      <c r="BE33" s="318"/>
      <c r="BF33" s="318"/>
      <c r="BG33" s="318"/>
      <c r="BH33" s="318"/>
      <c r="BI33" s="71"/>
    </row>
    <row r="34" spans="1:61" ht="12.75" customHeight="1" x14ac:dyDescent="0.25">
      <c r="A34" s="261" t="s">
        <v>123</v>
      </c>
      <c r="B34" s="323"/>
      <c r="C34" s="323"/>
      <c r="D34" s="324"/>
      <c r="E34" s="328" t="s">
        <v>124</v>
      </c>
      <c r="F34" s="328"/>
      <c r="G34" s="328"/>
      <c r="H34" s="329"/>
      <c r="I34" s="273" t="s">
        <v>58</v>
      </c>
      <c r="J34" s="323"/>
      <c r="K34" s="323"/>
      <c r="L34" s="323"/>
      <c r="M34" s="331"/>
      <c r="N34" s="70"/>
      <c r="O34" s="72"/>
      <c r="P34" s="20"/>
      <c r="Q34" s="20"/>
      <c r="R34" s="20"/>
      <c r="S34" s="20"/>
      <c r="AH34" s="19"/>
      <c r="AO34" s="18"/>
      <c r="AP34" s="319"/>
      <c r="AQ34" s="320"/>
      <c r="AR34" s="320"/>
      <c r="AS34" s="320"/>
      <c r="AT34" s="320"/>
      <c r="AU34" s="320"/>
      <c r="AV34" s="320"/>
      <c r="AW34" s="320"/>
      <c r="AX34" s="320"/>
      <c r="AY34" s="320"/>
      <c r="AZ34" s="320"/>
      <c r="BA34" s="320"/>
      <c r="BB34" s="320"/>
      <c r="BC34" s="320"/>
      <c r="BD34" s="320"/>
      <c r="BE34" s="320"/>
      <c r="BF34" s="320"/>
      <c r="BG34" s="320"/>
      <c r="BH34" s="320"/>
      <c r="BI34" s="71"/>
    </row>
    <row r="35" spans="1:61" ht="12.75" customHeight="1" thickBot="1" x14ac:dyDescent="0.3">
      <c r="A35" s="325"/>
      <c r="B35" s="326"/>
      <c r="C35" s="326"/>
      <c r="D35" s="327"/>
      <c r="E35" s="330"/>
      <c r="F35" s="330"/>
      <c r="G35" s="330"/>
      <c r="H35" s="330"/>
      <c r="I35" s="332"/>
      <c r="J35" s="326"/>
      <c r="K35" s="326"/>
      <c r="L35" s="326"/>
      <c r="M35" s="333"/>
      <c r="N35" s="70"/>
      <c r="O35" s="72"/>
      <c r="P35" s="20"/>
      <c r="Q35" s="20"/>
      <c r="R35" s="20"/>
      <c r="S35" s="20"/>
      <c r="T35" s="25"/>
      <c r="U35" s="25"/>
      <c r="V35" s="25"/>
      <c r="W35" s="25"/>
      <c r="X35" s="25"/>
      <c r="Y35" s="25"/>
      <c r="Z35" s="25"/>
      <c r="AH35" s="19"/>
      <c r="AO35" s="18"/>
      <c r="AP35" s="319"/>
      <c r="AQ35" s="320"/>
      <c r="AR35" s="320"/>
      <c r="AS35" s="320"/>
      <c r="AT35" s="320"/>
      <c r="AU35" s="320"/>
      <c r="AV35" s="320"/>
      <c r="AW35" s="320"/>
      <c r="AX35" s="320"/>
      <c r="AY35" s="320"/>
      <c r="AZ35" s="320"/>
      <c r="BA35" s="320"/>
      <c r="BB35" s="320"/>
      <c r="BC35" s="320"/>
      <c r="BD35" s="320"/>
      <c r="BE35" s="320"/>
      <c r="BF35" s="320"/>
      <c r="BG35" s="320"/>
      <c r="BH35" s="320"/>
      <c r="BI35" s="71"/>
    </row>
    <row r="36" spans="1:61" ht="12.75" customHeight="1" x14ac:dyDescent="0.25">
      <c r="A36" s="334"/>
      <c r="B36" s="335"/>
      <c r="C36" s="335"/>
      <c r="D36" s="335"/>
      <c r="E36" s="335"/>
      <c r="F36" s="335"/>
      <c r="G36" s="335"/>
      <c r="H36" s="335"/>
      <c r="I36" s="363"/>
      <c r="J36" s="259"/>
      <c r="K36" s="259"/>
      <c r="L36" s="259"/>
      <c r="M36" s="260"/>
      <c r="N36" s="73"/>
      <c r="O36" s="74"/>
      <c r="P36" s="74"/>
      <c r="Q36" s="74"/>
      <c r="R36" s="74"/>
      <c r="S36" s="74"/>
      <c r="AH36" s="19"/>
      <c r="AO36" s="18"/>
      <c r="AP36" s="319"/>
      <c r="AQ36" s="320"/>
      <c r="AR36" s="320"/>
      <c r="AS36" s="320"/>
      <c r="AT36" s="320"/>
      <c r="AU36" s="320"/>
      <c r="AV36" s="320"/>
      <c r="AW36" s="320"/>
      <c r="AX36" s="320"/>
      <c r="AY36" s="320"/>
      <c r="AZ36" s="320"/>
      <c r="BA36" s="320"/>
      <c r="BB36" s="320"/>
      <c r="BC36" s="320"/>
      <c r="BD36" s="320"/>
      <c r="BE36" s="320"/>
      <c r="BF36" s="320"/>
      <c r="BG36" s="320"/>
      <c r="BH36" s="320"/>
      <c r="BI36" s="71"/>
    </row>
    <row r="37" spans="1:61" ht="12.75" customHeight="1" x14ac:dyDescent="0.25">
      <c r="A37" s="286"/>
      <c r="B37" s="287"/>
      <c r="C37" s="287"/>
      <c r="D37" s="287"/>
      <c r="E37" s="287"/>
      <c r="F37" s="287"/>
      <c r="G37" s="287"/>
      <c r="H37" s="287"/>
      <c r="I37" s="284"/>
      <c r="J37" s="288"/>
      <c r="K37" s="288"/>
      <c r="L37" s="288"/>
      <c r="M37" s="289"/>
      <c r="N37" s="73"/>
      <c r="O37" s="74"/>
      <c r="P37" s="74"/>
      <c r="Q37" s="74"/>
      <c r="R37" s="74"/>
      <c r="S37" s="74"/>
      <c r="AH37" s="19"/>
      <c r="AO37" s="18"/>
      <c r="AP37" s="319"/>
      <c r="AQ37" s="320"/>
      <c r="AR37" s="320"/>
      <c r="AS37" s="320"/>
      <c r="AT37" s="320"/>
      <c r="AU37" s="320"/>
      <c r="AV37" s="320"/>
      <c r="AW37" s="320"/>
      <c r="AX37" s="320"/>
      <c r="AY37" s="320"/>
      <c r="AZ37" s="320"/>
      <c r="BA37" s="320"/>
      <c r="BB37" s="320"/>
      <c r="BC37" s="320"/>
      <c r="BD37" s="320"/>
      <c r="BE37" s="320"/>
      <c r="BF37" s="320"/>
      <c r="BG37" s="320"/>
      <c r="BH37" s="320"/>
      <c r="BI37" s="71"/>
    </row>
    <row r="38" spans="1:61" ht="12.75" customHeight="1" x14ac:dyDescent="0.25">
      <c r="A38" s="286"/>
      <c r="B38" s="287"/>
      <c r="C38" s="287"/>
      <c r="D38" s="287"/>
      <c r="E38" s="287"/>
      <c r="F38" s="287"/>
      <c r="G38" s="287"/>
      <c r="H38" s="287"/>
      <c r="I38" s="284"/>
      <c r="J38" s="288"/>
      <c r="K38" s="288"/>
      <c r="L38" s="288"/>
      <c r="M38" s="289"/>
      <c r="N38" s="73"/>
      <c r="O38" s="74"/>
      <c r="P38" s="74"/>
      <c r="Q38" s="74"/>
      <c r="R38" s="74"/>
      <c r="S38" s="74"/>
      <c r="AH38" s="19"/>
      <c r="AO38" s="18"/>
      <c r="AP38" s="319"/>
      <c r="AQ38" s="320"/>
      <c r="AR38" s="320"/>
      <c r="AS38" s="320"/>
      <c r="AT38" s="320"/>
      <c r="AU38" s="320"/>
      <c r="AV38" s="320"/>
      <c r="AW38" s="320"/>
      <c r="AX38" s="320"/>
      <c r="AY38" s="320"/>
      <c r="AZ38" s="320"/>
      <c r="BA38" s="320"/>
      <c r="BB38" s="320"/>
      <c r="BC38" s="320"/>
      <c r="BD38" s="320"/>
      <c r="BE38" s="320"/>
      <c r="BF38" s="320"/>
      <c r="BG38" s="320"/>
      <c r="BH38" s="320"/>
      <c r="BI38" s="71"/>
    </row>
    <row r="39" spans="1:61" ht="12.75" customHeight="1" x14ac:dyDescent="0.25">
      <c r="A39" s="286"/>
      <c r="B39" s="287"/>
      <c r="C39" s="287"/>
      <c r="D39" s="287"/>
      <c r="E39" s="287"/>
      <c r="F39" s="287"/>
      <c r="G39" s="287"/>
      <c r="H39" s="287"/>
      <c r="I39" s="284"/>
      <c r="J39" s="288"/>
      <c r="K39" s="288"/>
      <c r="L39" s="288"/>
      <c r="M39" s="289"/>
      <c r="N39" s="73"/>
      <c r="O39" s="74"/>
      <c r="P39" s="74"/>
      <c r="Q39" s="74"/>
      <c r="R39" s="74"/>
      <c r="S39" s="74"/>
      <c r="AH39" s="19"/>
      <c r="AO39" s="18"/>
      <c r="AP39" s="319"/>
      <c r="AQ39" s="320"/>
      <c r="AR39" s="320"/>
      <c r="AS39" s="320"/>
      <c r="AT39" s="320"/>
      <c r="AU39" s="320"/>
      <c r="AV39" s="320"/>
      <c r="AW39" s="320"/>
      <c r="AX39" s="320"/>
      <c r="AY39" s="320"/>
      <c r="AZ39" s="320"/>
      <c r="BA39" s="320"/>
      <c r="BB39" s="320"/>
      <c r="BC39" s="320"/>
      <c r="BD39" s="320"/>
      <c r="BE39" s="320"/>
      <c r="BF39" s="320"/>
      <c r="BG39" s="320"/>
      <c r="BH39" s="320"/>
      <c r="BI39" s="71"/>
    </row>
    <row r="40" spans="1:61" ht="12.75" customHeight="1" x14ac:dyDescent="0.25">
      <c r="A40" s="286"/>
      <c r="B40" s="287"/>
      <c r="C40" s="287"/>
      <c r="D40" s="287"/>
      <c r="E40" s="287"/>
      <c r="F40" s="287"/>
      <c r="G40" s="287"/>
      <c r="H40" s="287"/>
      <c r="I40" s="284"/>
      <c r="J40" s="288"/>
      <c r="K40" s="288"/>
      <c r="L40" s="288"/>
      <c r="M40" s="289"/>
      <c r="N40" s="73"/>
      <c r="O40" s="74"/>
      <c r="P40" s="74"/>
      <c r="Q40" s="74"/>
      <c r="R40" s="74"/>
      <c r="S40" s="74"/>
      <c r="AH40" s="19"/>
      <c r="AO40" s="18"/>
      <c r="AP40" s="319"/>
      <c r="AQ40" s="320"/>
      <c r="AR40" s="320"/>
      <c r="AS40" s="320"/>
      <c r="AT40" s="320"/>
      <c r="AU40" s="320"/>
      <c r="AV40" s="320"/>
      <c r="AW40" s="320"/>
      <c r="AX40" s="320"/>
      <c r="AY40" s="320"/>
      <c r="AZ40" s="320"/>
      <c r="BA40" s="320"/>
      <c r="BB40" s="320"/>
      <c r="BC40" s="320"/>
      <c r="BD40" s="320"/>
      <c r="BE40" s="320"/>
      <c r="BF40" s="320"/>
      <c r="BG40" s="320"/>
      <c r="BH40" s="320"/>
      <c r="BI40" s="71"/>
    </row>
    <row r="41" spans="1:61" ht="12.75" customHeight="1" x14ac:dyDescent="0.25">
      <c r="A41" s="286"/>
      <c r="B41" s="287"/>
      <c r="C41" s="287"/>
      <c r="D41" s="287"/>
      <c r="E41" s="287"/>
      <c r="F41" s="287"/>
      <c r="G41" s="287"/>
      <c r="H41" s="287"/>
      <c r="I41" s="284"/>
      <c r="J41" s="288"/>
      <c r="K41" s="288"/>
      <c r="L41" s="288"/>
      <c r="M41" s="289"/>
      <c r="N41" s="73"/>
      <c r="O41" s="74"/>
      <c r="P41" s="74"/>
      <c r="Q41" s="74"/>
      <c r="R41" s="74"/>
      <c r="S41" s="74"/>
      <c r="AH41" s="19"/>
      <c r="AO41" s="18"/>
      <c r="AP41" s="319"/>
      <c r="AQ41" s="320"/>
      <c r="AR41" s="320"/>
      <c r="AS41" s="320"/>
      <c r="AT41" s="320"/>
      <c r="AU41" s="320"/>
      <c r="AV41" s="320"/>
      <c r="AW41" s="320"/>
      <c r="AX41" s="320"/>
      <c r="AY41" s="320"/>
      <c r="AZ41" s="320"/>
      <c r="BA41" s="320"/>
      <c r="BB41" s="320"/>
      <c r="BC41" s="320"/>
      <c r="BD41" s="320"/>
      <c r="BE41" s="320"/>
      <c r="BF41" s="320"/>
      <c r="BG41" s="320"/>
      <c r="BH41" s="320"/>
      <c r="BI41" s="71"/>
    </row>
    <row r="42" spans="1:61" ht="12.75" customHeight="1" x14ac:dyDescent="0.25">
      <c r="A42" s="286"/>
      <c r="B42" s="287"/>
      <c r="C42" s="287"/>
      <c r="D42" s="287"/>
      <c r="E42" s="287"/>
      <c r="F42" s="287"/>
      <c r="G42" s="287"/>
      <c r="H42" s="287"/>
      <c r="I42" s="284"/>
      <c r="J42" s="288"/>
      <c r="K42" s="288"/>
      <c r="L42" s="288"/>
      <c r="M42" s="289"/>
      <c r="N42" s="73"/>
      <c r="O42" s="74"/>
      <c r="P42" s="74"/>
      <c r="Q42" s="74"/>
      <c r="R42" s="74"/>
      <c r="S42" s="74"/>
      <c r="AH42" s="19"/>
      <c r="AO42" s="18"/>
      <c r="AP42" s="319"/>
      <c r="AQ42" s="320"/>
      <c r="AR42" s="320"/>
      <c r="AS42" s="320"/>
      <c r="AT42" s="320"/>
      <c r="AU42" s="320"/>
      <c r="AV42" s="320"/>
      <c r="AW42" s="320"/>
      <c r="AX42" s="320"/>
      <c r="AY42" s="320"/>
      <c r="AZ42" s="320"/>
      <c r="BA42" s="320"/>
      <c r="BB42" s="320"/>
      <c r="BC42" s="320"/>
      <c r="BD42" s="320"/>
      <c r="BE42" s="320"/>
      <c r="BF42" s="320"/>
      <c r="BG42" s="320"/>
      <c r="BH42" s="320"/>
      <c r="BI42" s="71"/>
    </row>
    <row r="43" spans="1:61" ht="12.75" customHeight="1" x14ac:dyDescent="0.25">
      <c r="A43" s="281"/>
      <c r="B43" s="282"/>
      <c r="C43" s="282"/>
      <c r="D43" s="283"/>
      <c r="E43" s="284"/>
      <c r="F43" s="282"/>
      <c r="G43" s="282"/>
      <c r="H43" s="283"/>
      <c r="I43" s="284"/>
      <c r="J43" s="282"/>
      <c r="K43" s="282"/>
      <c r="L43" s="282"/>
      <c r="M43" s="285"/>
      <c r="N43" s="73"/>
      <c r="O43" s="74"/>
      <c r="P43" s="74"/>
      <c r="Q43" s="74"/>
      <c r="R43" s="74"/>
      <c r="S43" s="74"/>
      <c r="AH43" s="19"/>
      <c r="AO43" s="18"/>
      <c r="AP43" s="319"/>
      <c r="AQ43" s="320"/>
      <c r="AR43" s="320"/>
      <c r="AS43" s="320"/>
      <c r="AT43" s="320"/>
      <c r="AU43" s="320"/>
      <c r="AV43" s="320"/>
      <c r="AW43" s="320"/>
      <c r="AX43" s="320"/>
      <c r="AY43" s="320"/>
      <c r="AZ43" s="320"/>
      <c r="BA43" s="320"/>
      <c r="BB43" s="320"/>
      <c r="BC43" s="320"/>
      <c r="BD43" s="320"/>
      <c r="BE43" s="320"/>
      <c r="BF43" s="320"/>
      <c r="BG43" s="320"/>
      <c r="BH43" s="320"/>
      <c r="BI43" s="71"/>
    </row>
    <row r="44" spans="1:61" ht="12.75" customHeight="1" x14ac:dyDescent="0.25">
      <c r="A44" s="281"/>
      <c r="B44" s="282"/>
      <c r="C44" s="282"/>
      <c r="D44" s="283"/>
      <c r="E44" s="284"/>
      <c r="F44" s="282"/>
      <c r="G44" s="282"/>
      <c r="H44" s="283"/>
      <c r="I44" s="284"/>
      <c r="J44" s="282"/>
      <c r="K44" s="282"/>
      <c r="L44" s="282"/>
      <c r="M44" s="285"/>
      <c r="N44" s="73"/>
      <c r="O44" s="74"/>
      <c r="P44" s="74"/>
      <c r="Q44" s="74"/>
      <c r="R44" s="74"/>
      <c r="S44" s="74"/>
      <c r="AH44" s="19"/>
      <c r="AO44" s="18"/>
      <c r="AP44" s="319"/>
      <c r="AQ44" s="320"/>
      <c r="AR44" s="320"/>
      <c r="AS44" s="320"/>
      <c r="AT44" s="320"/>
      <c r="AU44" s="320"/>
      <c r="AV44" s="320"/>
      <c r="AW44" s="320"/>
      <c r="AX44" s="320"/>
      <c r="AY44" s="320"/>
      <c r="AZ44" s="320"/>
      <c r="BA44" s="320"/>
      <c r="BB44" s="320"/>
      <c r="BC44" s="320"/>
      <c r="BD44" s="320"/>
      <c r="BE44" s="320"/>
      <c r="BF44" s="320"/>
      <c r="BG44" s="320"/>
      <c r="BH44" s="320"/>
      <c r="BI44" s="71"/>
    </row>
    <row r="45" spans="1:61" ht="12.75" customHeight="1" x14ac:dyDescent="0.25">
      <c r="A45" s="281"/>
      <c r="B45" s="282"/>
      <c r="C45" s="282"/>
      <c r="D45" s="283"/>
      <c r="E45" s="284"/>
      <c r="F45" s="282"/>
      <c r="G45" s="282"/>
      <c r="H45" s="283"/>
      <c r="I45" s="284"/>
      <c r="J45" s="282"/>
      <c r="K45" s="282"/>
      <c r="L45" s="282"/>
      <c r="M45" s="285"/>
      <c r="N45" s="73"/>
      <c r="O45" s="74"/>
      <c r="P45" s="74"/>
      <c r="Q45" s="74"/>
      <c r="R45" s="74"/>
      <c r="S45" s="74"/>
      <c r="AH45" s="19"/>
      <c r="AO45" s="18"/>
      <c r="AP45" s="319"/>
      <c r="AQ45" s="320"/>
      <c r="AR45" s="320"/>
      <c r="AS45" s="320"/>
      <c r="AT45" s="320"/>
      <c r="AU45" s="320"/>
      <c r="AV45" s="320"/>
      <c r="AW45" s="320"/>
      <c r="AX45" s="320"/>
      <c r="AY45" s="320"/>
      <c r="AZ45" s="320"/>
      <c r="BA45" s="320"/>
      <c r="BB45" s="320"/>
      <c r="BC45" s="320"/>
      <c r="BD45" s="320"/>
      <c r="BE45" s="320"/>
      <c r="BF45" s="320"/>
      <c r="BG45" s="320"/>
      <c r="BH45" s="320"/>
      <c r="BI45" s="71"/>
    </row>
    <row r="46" spans="1:61" ht="12.75" customHeight="1" x14ac:dyDescent="0.25">
      <c r="A46" s="281"/>
      <c r="B46" s="282"/>
      <c r="C46" s="282"/>
      <c r="D46" s="283"/>
      <c r="E46" s="284"/>
      <c r="F46" s="282"/>
      <c r="G46" s="282"/>
      <c r="H46" s="283"/>
      <c r="I46" s="284"/>
      <c r="J46" s="282"/>
      <c r="K46" s="282"/>
      <c r="L46" s="282"/>
      <c r="M46" s="285"/>
      <c r="N46" s="73"/>
      <c r="O46" s="74"/>
      <c r="P46" s="74"/>
      <c r="Q46" s="74"/>
      <c r="R46" s="74"/>
      <c r="S46" s="74"/>
      <c r="AH46" s="19"/>
      <c r="AO46" s="18"/>
      <c r="AP46" s="319"/>
      <c r="AQ46" s="320"/>
      <c r="AR46" s="320"/>
      <c r="AS46" s="320"/>
      <c r="AT46" s="320"/>
      <c r="AU46" s="320"/>
      <c r="AV46" s="320"/>
      <c r="AW46" s="320"/>
      <c r="AX46" s="320"/>
      <c r="AY46" s="320"/>
      <c r="AZ46" s="320"/>
      <c r="BA46" s="320"/>
      <c r="BB46" s="320"/>
      <c r="BC46" s="320"/>
      <c r="BD46" s="320"/>
      <c r="BE46" s="320"/>
      <c r="BF46" s="320"/>
      <c r="BG46" s="320"/>
      <c r="BH46" s="320"/>
      <c r="BI46" s="71"/>
    </row>
    <row r="47" spans="1:61" ht="12.75" customHeight="1" x14ac:dyDescent="0.25">
      <c r="A47" s="281"/>
      <c r="B47" s="282"/>
      <c r="C47" s="282"/>
      <c r="D47" s="283"/>
      <c r="E47" s="284"/>
      <c r="F47" s="282"/>
      <c r="G47" s="282"/>
      <c r="H47" s="283"/>
      <c r="I47" s="284"/>
      <c r="J47" s="282"/>
      <c r="K47" s="282"/>
      <c r="L47" s="282"/>
      <c r="M47" s="285"/>
      <c r="N47" s="73"/>
      <c r="O47" s="74"/>
      <c r="P47" s="74"/>
      <c r="Q47" s="74"/>
      <c r="R47" s="74"/>
      <c r="S47" s="74"/>
      <c r="AH47" s="19"/>
      <c r="AO47" s="18"/>
      <c r="AP47" s="319"/>
      <c r="AQ47" s="320"/>
      <c r="AR47" s="320"/>
      <c r="AS47" s="320"/>
      <c r="AT47" s="320"/>
      <c r="AU47" s="320"/>
      <c r="AV47" s="320"/>
      <c r="AW47" s="320"/>
      <c r="AX47" s="320"/>
      <c r="AY47" s="320"/>
      <c r="AZ47" s="320"/>
      <c r="BA47" s="320"/>
      <c r="BB47" s="320"/>
      <c r="BC47" s="320"/>
      <c r="BD47" s="320"/>
      <c r="BE47" s="320"/>
      <c r="BF47" s="320"/>
      <c r="BG47" s="320"/>
      <c r="BH47" s="320"/>
      <c r="BI47" s="71"/>
    </row>
    <row r="48" spans="1:61" ht="12.75" customHeight="1" x14ac:dyDescent="0.25">
      <c r="A48" s="281"/>
      <c r="B48" s="282"/>
      <c r="C48" s="282"/>
      <c r="D48" s="283"/>
      <c r="E48" s="284"/>
      <c r="F48" s="282"/>
      <c r="G48" s="282"/>
      <c r="H48" s="283"/>
      <c r="I48" s="284"/>
      <c r="J48" s="282"/>
      <c r="K48" s="282"/>
      <c r="L48" s="282"/>
      <c r="M48" s="285"/>
      <c r="N48" s="73"/>
      <c r="O48" s="74"/>
      <c r="P48" s="74"/>
      <c r="Q48" s="74"/>
      <c r="R48" s="74"/>
      <c r="S48" s="74"/>
      <c r="AH48" s="19"/>
      <c r="AO48" s="18"/>
      <c r="AP48" s="319"/>
      <c r="AQ48" s="320"/>
      <c r="AR48" s="320"/>
      <c r="AS48" s="320"/>
      <c r="AT48" s="320"/>
      <c r="AU48" s="320"/>
      <c r="AV48" s="320"/>
      <c r="AW48" s="320"/>
      <c r="AX48" s="320"/>
      <c r="AY48" s="320"/>
      <c r="AZ48" s="320"/>
      <c r="BA48" s="320"/>
      <c r="BB48" s="320"/>
      <c r="BC48" s="320"/>
      <c r="BD48" s="320"/>
      <c r="BE48" s="320"/>
      <c r="BF48" s="320"/>
      <c r="BG48" s="320"/>
      <c r="BH48" s="320"/>
      <c r="BI48" s="71"/>
    </row>
    <row r="49" spans="1:61" ht="12.75" customHeight="1" x14ac:dyDescent="0.25">
      <c r="A49" s="281"/>
      <c r="B49" s="282"/>
      <c r="C49" s="282"/>
      <c r="D49" s="283"/>
      <c r="E49" s="284"/>
      <c r="F49" s="282"/>
      <c r="G49" s="282"/>
      <c r="H49" s="283"/>
      <c r="I49" s="284"/>
      <c r="J49" s="282"/>
      <c r="K49" s="282"/>
      <c r="L49" s="282"/>
      <c r="M49" s="285"/>
      <c r="N49" s="73"/>
      <c r="O49" s="74"/>
      <c r="P49" s="74"/>
      <c r="Q49" s="74"/>
      <c r="R49" s="74"/>
      <c r="S49" s="74"/>
      <c r="AH49" s="19"/>
      <c r="AO49" s="18"/>
      <c r="AP49" s="319"/>
      <c r="AQ49" s="320"/>
      <c r="AR49" s="320"/>
      <c r="AS49" s="320"/>
      <c r="AT49" s="320"/>
      <c r="AU49" s="320"/>
      <c r="AV49" s="320"/>
      <c r="AW49" s="320"/>
      <c r="AX49" s="320"/>
      <c r="AY49" s="320"/>
      <c r="AZ49" s="320"/>
      <c r="BA49" s="320"/>
      <c r="BB49" s="320"/>
      <c r="BC49" s="320"/>
      <c r="BD49" s="320"/>
      <c r="BE49" s="320"/>
      <c r="BF49" s="320"/>
      <c r="BG49" s="320"/>
      <c r="BH49" s="320"/>
      <c r="BI49" s="71"/>
    </row>
    <row r="50" spans="1:61" ht="12.75" customHeight="1" thickBot="1" x14ac:dyDescent="0.3">
      <c r="A50" s="281"/>
      <c r="B50" s="282"/>
      <c r="C50" s="282"/>
      <c r="D50" s="283"/>
      <c r="E50" s="284"/>
      <c r="F50" s="282"/>
      <c r="G50" s="282"/>
      <c r="H50" s="283"/>
      <c r="I50" s="284"/>
      <c r="J50" s="282"/>
      <c r="K50" s="282"/>
      <c r="L50" s="282"/>
      <c r="M50" s="285"/>
      <c r="N50" s="73"/>
      <c r="O50" s="74"/>
      <c r="P50" s="74"/>
      <c r="Q50" s="74"/>
      <c r="R50" s="74"/>
      <c r="S50" s="74"/>
      <c r="AH50" s="19"/>
      <c r="AO50" s="18"/>
      <c r="AP50" s="319"/>
      <c r="AQ50" s="320"/>
      <c r="AR50" s="320"/>
      <c r="AS50" s="320"/>
      <c r="AT50" s="320"/>
      <c r="AU50" s="320"/>
      <c r="AV50" s="320"/>
      <c r="AW50" s="320"/>
      <c r="AX50" s="320"/>
      <c r="AY50" s="320"/>
      <c r="AZ50" s="320"/>
      <c r="BA50" s="320"/>
      <c r="BB50" s="320"/>
      <c r="BC50" s="320"/>
      <c r="BD50" s="320"/>
      <c r="BE50" s="320"/>
      <c r="BF50" s="320"/>
      <c r="BG50" s="320"/>
      <c r="BH50" s="320"/>
      <c r="BI50" s="71"/>
    </row>
    <row r="51" spans="1:61" ht="12.75" customHeight="1" x14ac:dyDescent="0.25">
      <c r="A51" s="258" t="s">
        <v>125</v>
      </c>
      <c r="B51" s="259"/>
      <c r="C51" s="259"/>
      <c r="D51" s="259"/>
      <c r="E51" s="259"/>
      <c r="F51" s="259"/>
      <c r="G51" s="259"/>
      <c r="H51" s="259"/>
      <c r="I51" s="259"/>
      <c r="J51" s="259"/>
      <c r="K51" s="259"/>
      <c r="L51" s="259"/>
      <c r="M51" s="260"/>
      <c r="N51" s="70"/>
      <c r="O51" s="20"/>
      <c r="P51" s="20"/>
      <c r="Q51" s="20"/>
      <c r="R51" s="20"/>
      <c r="S51" s="20"/>
      <c r="AH51" s="19"/>
      <c r="AO51" s="18"/>
      <c r="AP51" s="319"/>
      <c r="AQ51" s="320"/>
      <c r="AR51" s="320"/>
      <c r="AS51" s="320"/>
      <c r="AT51" s="320"/>
      <c r="AU51" s="320"/>
      <c r="AV51" s="320"/>
      <c r="AW51" s="320"/>
      <c r="AX51" s="320"/>
      <c r="AY51" s="320"/>
      <c r="AZ51" s="320"/>
      <c r="BA51" s="320"/>
      <c r="BB51" s="320"/>
      <c r="BC51" s="320"/>
      <c r="BD51" s="320"/>
      <c r="BE51" s="320"/>
      <c r="BF51" s="320"/>
      <c r="BG51" s="320"/>
      <c r="BH51" s="320"/>
      <c r="BI51" s="71"/>
    </row>
    <row r="52" spans="1:61" ht="12.75" customHeight="1" x14ac:dyDescent="0.25">
      <c r="A52" s="261" t="s">
        <v>123</v>
      </c>
      <c r="B52" s="262"/>
      <c r="C52" s="262"/>
      <c r="D52" s="263"/>
      <c r="E52" s="267" t="s">
        <v>124</v>
      </c>
      <c r="F52" s="268"/>
      <c r="G52" s="268"/>
      <c r="H52" s="269"/>
      <c r="I52" s="273" t="s">
        <v>58</v>
      </c>
      <c r="J52" s="262"/>
      <c r="K52" s="262"/>
      <c r="L52" s="262"/>
      <c r="M52" s="274"/>
      <c r="N52" s="70"/>
      <c r="O52" s="20"/>
      <c r="P52" s="20"/>
      <c r="Q52" s="20"/>
      <c r="R52" s="20"/>
      <c r="S52" s="20"/>
      <c r="AH52" s="19"/>
      <c r="AO52" s="18"/>
      <c r="AP52" s="319"/>
      <c r="AQ52" s="320"/>
      <c r="AR52" s="320"/>
      <c r="AS52" s="320"/>
      <c r="AT52" s="320"/>
      <c r="AU52" s="320"/>
      <c r="AV52" s="320"/>
      <c r="AW52" s="320"/>
      <c r="AX52" s="320"/>
      <c r="AY52" s="320"/>
      <c r="AZ52" s="320"/>
      <c r="BA52" s="320"/>
      <c r="BB52" s="320"/>
      <c r="BC52" s="320"/>
      <c r="BD52" s="320"/>
      <c r="BE52" s="320"/>
      <c r="BF52" s="320"/>
      <c r="BG52" s="320"/>
      <c r="BH52" s="320"/>
      <c r="BI52" s="71"/>
    </row>
    <row r="53" spans="1:61" ht="12.75" customHeight="1" thickBot="1" x14ac:dyDescent="0.3">
      <c r="A53" s="264"/>
      <c r="B53" s="265"/>
      <c r="C53" s="265"/>
      <c r="D53" s="266"/>
      <c r="E53" s="270"/>
      <c r="F53" s="271"/>
      <c r="G53" s="271"/>
      <c r="H53" s="272"/>
      <c r="I53" s="275"/>
      <c r="J53" s="265"/>
      <c r="K53" s="265"/>
      <c r="L53" s="265"/>
      <c r="M53" s="276"/>
      <c r="N53" s="70"/>
      <c r="O53" s="20"/>
      <c r="P53" s="20"/>
      <c r="Q53" s="20"/>
      <c r="R53" s="20"/>
      <c r="S53" s="20"/>
      <c r="AH53" s="19"/>
      <c r="AO53" s="18"/>
      <c r="AP53" s="319"/>
      <c r="AQ53" s="320"/>
      <c r="AR53" s="320"/>
      <c r="AS53" s="320"/>
      <c r="AT53" s="320"/>
      <c r="AU53" s="320"/>
      <c r="AV53" s="320"/>
      <c r="AW53" s="320"/>
      <c r="AX53" s="320"/>
      <c r="AY53" s="320"/>
      <c r="AZ53" s="320"/>
      <c r="BA53" s="320"/>
      <c r="BB53" s="320"/>
      <c r="BC53" s="320"/>
      <c r="BD53" s="320"/>
      <c r="BE53" s="320"/>
      <c r="BF53" s="320"/>
      <c r="BG53" s="320"/>
      <c r="BH53" s="320"/>
      <c r="BI53" s="71"/>
    </row>
    <row r="54" spans="1:61" ht="12.75" customHeight="1" x14ac:dyDescent="0.25">
      <c r="A54" s="277"/>
      <c r="B54" s="277"/>
      <c r="C54" s="277"/>
      <c r="D54" s="277"/>
      <c r="E54" s="277"/>
      <c r="F54" s="277"/>
      <c r="G54" s="277"/>
      <c r="H54" s="277"/>
      <c r="I54" s="278"/>
      <c r="J54" s="279"/>
      <c r="K54" s="279"/>
      <c r="L54" s="279"/>
      <c r="M54" s="280"/>
      <c r="N54" s="73"/>
      <c r="O54" s="74"/>
      <c r="P54" s="74"/>
      <c r="Q54" s="74"/>
      <c r="R54" s="74"/>
      <c r="S54" s="74"/>
      <c r="AH54" s="19"/>
      <c r="AO54" s="18"/>
      <c r="AP54" s="319"/>
      <c r="AQ54" s="320"/>
      <c r="AR54" s="320"/>
      <c r="AS54" s="320"/>
      <c r="AT54" s="320"/>
      <c r="AU54" s="320"/>
      <c r="AV54" s="320"/>
      <c r="AW54" s="320"/>
      <c r="AX54" s="320"/>
      <c r="AY54" s="320"/>
      <c r="AZ54" s="320"/>
      <c r="BA54" s="320"/>
      <c r="BB54" s="320"/>
      <c r="BC54" s="320"/>
      <c r="BD54" s="320"/>
      <c r="BE54" s="320"/>
      <c r="BF54" s="320"/>
      <c r="BG54" s="320"/>
      <c r="BH54" s="320"/>
      <c r="BI54" s="71"/>
    </row>
    <row r="55" spans="1:61" ht="12.75" customHeight="1" thickBot="1" x14ac:dyDescent="0.3">
      <c r="A55" s="242"/>
      <c r="B55" s="242"/>
      <c r="C55" s="242"/>
      <c r="D55" s="242"/>
      <c r="E55" s="242"/>
      <c r="F55" s="242"/>
      <c r="G55" s="242"/>
      <c r="H55" s="242"/>
      <c r="I55" s="243"/>
      <c r="J55" s="244"/>
      <c r="K55" s="244"/>
      <c r="L55" s="244"/>
      <c r="M55" s="245"/>
      <c r="N55" s="73"/>
      <c r="O55" s="74"/>
      <c r="P55" s="74"/>
      <c r="Q55" s="74"/>
      <c r="R55" s="74"/>
      <c r="S55" s="74"/>
      <c r="AH55" s="19"/>
      <c r="AO55" s="18"/>
      <c r="AP55" s="321"/>
      <c r="AQ55" s="322"/>
      <c r="AR55" s="322"/>
      <c r="AS55" s="322"/>
      <c r="AT55" s="322"/>
      <c r="AU55" s="322"/>
      <c r="AV55" s="322"/>
      <c r="AW55" s="322"/>
      <c r="AX55" s="322"/>
      <c r="AY55" s="322"/>
      <c r="AZ55" s="322"/>
      <c r="BA55" s="322"/>
      <c r="BB55" s="322"/>
      <c r="BC55" s="322"/>
      <c r="BD55" s="322"/>
      <c r="BE55" s="322"/>
      <c r="BF55" s="322"/>
      <c r="BG55" s="322"/>
      <c r="BH55" s="322"/>
      <c r="BI55" s="71"/>
    </row>
  </sheetData>
  <mergeCells count="266">
    <mergeCell ref="A55:D55"/>
    <mergeCell ref="E55:H55"/>
    <mergeCell ref="I55:M55"/>
    <mergeCell ref="A51:M51"/>
    <mergeCell ref="A52:D53"/>
    <mergeCell ref="E52:H53"/>
    <mergeCell ref="I52:M53"/>
    <mergeCell ref="A54:D54"/>
    <mergeCell ref="E54:H54"/>
    <mergeCell ref="I54:M54"/>
    <mergeCell ref="A49:D49"/>
    <mergeCell ref="E49:H49"/>
    <mergeCell ref="I49:M49"/>
    <mergeCell ref="A50:D50"/>
    <mergeCell ref="E50:H50"/>
    <mergeCell ref="I50:M50"/>
    <mergeCell ref="A47:D47"/>
    <mergeCell ref="E47:H47"/>
    <mergeCell ref="I47:M47"/>
    <mergeCell ref="A48:D48"/>
    <mergeCell ref="E48:H48"/>
    <mergeCell ref="I48:M48"/>
    <mergeCell ref="A45:D45"/>
    <mergeCell ref="E45:H45"/>
    <mergeCell ref="I45:M45"/>
    <mergeCell ref="A46:D46"/>
    <mergeCell ref="E46:H46"/>
    <mergeCell ref="I46:M46"/>
    <mergeCell ref="A43:D43"/>
    <mergeCell ref="E43:H43"/>
    <mergeCell ref="I43:M43"/>
    <mergeCell ref="A44:D44"/>
    <mergeCell ref="E44:H44"/>
    <mergeCell ref="I44:M44"/>
    <mergeCell ref="A42:D42"/>
    <mergeCell ref="E42:H42"/>
    <mergeCell ref="I42:M42"/>
    <mergeCell ref="A39:D39"/>
    <mergeCell ref="E39:H39"/>
    <mergeCell ref="I39:M39"/>
    <mergeCell ref="A40:D40"/>
    <mergeCell ref="E40:H40"/>
    <mergeCell ref="I40:M40"/>
    <mergeCell ref="I37:M37"/>
    <mergeCell ref="A38:D38"/>
    <mergeCell ref="E38:H38"/>
    <mergeCell ref="I38:M38"/>
    <mergeCell ref="A31:L31"/>
    <mergeCell ref="M31:P31"/>
    <mergeCell ref="A41:D41"/>
    <mergeCell ref="E41:H41"/>
    <mergeCell ref="I41:M41"/>
    <mergeCell ref="W28:AB28"/>
    <mergeCell ref="AF28:AM28"/>
    <mergeCell ref="AN28:BH28"/>
    <mergeCell ref="Q31:AB31"/>
    <mergeCell ref="AF31:BH31"/>
    <mergeCell ref="A33:M33"/>
    <mergeCell ref="AP33:BH55"/>
    <mergeCell ref="A34:D35"/>
    <mergeCell ref="E34:H35"/>
    <mergeCell ref="I34:M35"/>
    <mergeCell ref="A36:D36"/>
    <mergeCell ref="M29:P29"/>
    <mergeCell ref="Q29:V29"/>
    <mergeCell ref="W29:AB29"/>
    <mergeCell ref="AF29:AM29"/>
    <mergeCell ref="AN29:BH29"/>
    <mergeCell ref="M30:P30"/>
    <mergeCell ref="Q30:V30"/>
    <mergeCell ref="W30:AB30"/>
    <mergeCell ref="AF30:BH30"/>
    <mergeCell ref="E36:H36"/>
    <mergeCell ref="I36:M36"/>
    <mergeCell ref="A37:D37"/>
    <mergeCell ref="E37:H37"/>
    <mergeCell ref="AN25:BH25"/>
    <mergeCell ref="A26:E26"/>
    <mergeCell ref="M26:P26"/>
    <mergeCell ref="Q26:V26"/>
    <mergeCell ref="W26:AB26"/>
    <mergeCell ref="AF26:AM26"/>
    <mergeCell ref="AN26:BH26"/>
    <mergeCell ref="AE23:AE31"/>
    <mergeCell ref="AF23:AM23"/>
    <mergeCell ref="AN23:BH23"/>
    <mergeCell ref="A24:E25"/>
    <mergeCell ref="M24:P25"/>
    <mergeCell ref="Q24:V25"/>
    <mergeCell ref="W24:AB25"/>
    <mergeCell ref="AF24:AM24"/>
    <mergeCell ref="AN24:BH24"/>
    <mergeCell ref="AF25:AM25"/>
    <mergeCell ref="M27:P27"/>
    <mergeCell ref="Q27:V27"/>
    <mergeCell ref="W27:AB27"/>
    <mergeCell ref="AF27:AM27"/>
    <mergeCell ref="AN27:BH27"/>
    <mergeCell ref="M28:P28"/>
    <mergeCell ref="Q28:V28"/>
    <mergeCell ref="BC21:BE21"/>
    <mergeCell ref="BF21:BH21"/>
    <mergeCell ref="A22:E22"/>
    <mergeCell ref="M22:P22"/>
    <mergeCell ref="Q22:V22"/>
    <mergeCell ref="W22:AB22"/>
    <mergeCell ref="AF22:BH22"/>
    <mergeCell ref="BC20:BE20"/>
    <mergeCell ref="BF20:BH20"/>
    <mergeCell ref="A21:E21"/>
    <mergeCell ref="M21:P21"/>
    <mergeCell ref="Q21:V21"/>
    <mergeCell ref="W21:AB21"/>
    <mergeCell ref="AN21:AP21"/>
    <mergeCell ref="AQ21:AS21"/>
    <mergeCell ref="AT21:AV21"/>
    <mergeCell ref="AW21:AY21"/>
    <mergeCell ref="AF20:AM21"/>
    <mergeCell ref="AN20:AP20"/>
    <mergeCell ref="AQ20:AS20"/>
    <mergeCell ref="AT20:AV20"/>
    <mergeCell ref="AW20:AY20"/>
    <mergeCell ref="AZ20:BB20"/>
    <mergeCell ref="AZ21:BB21"/>
    <mergeCell ref="BC18:BE18"/>
    <mergeCell ref="BF18:BH18"/>
    <mergeCell ref="AN19:AP19"/>
    <mergeCell ref="AN17:AP17"/>
    <mergeCell ref="AQ17:AS17"/>
    <mergeCell ref="AT17:AV17"/>
    <mergeCell ref="AW17:AY17"/>
    <mergeCell ref="AZ17:BB17"/>
    <mergeCell ref="BC17:BE17"/>
    <mergeCell ref="AQ19:AS19"/>
    <mergeCell ref="AT19:AV19"/>
    <mergeCell ref="AW19:AY19"/>
    <mergeCell ref="AZ19:BB19"/>
    <mergeCell ref="BC19:BE19"/>
    <mergeCell ref="BF19:BH19"/>
    <mergeCell ref="BF15:BH15"/>
    <mergeCell ref="AF16:AM17"/>
    <mergeCell ref="AN16:AP16"/>
    <mergeCell ref="AQ16:AS16"/>
    <mergeCell ref="AT16:AV16"/>
    <mergeCell ref="AW16:AY16"/>
    <mergeCell ref="AZ16:BB16"/>
    <mergeCell ref="BC16:BE16"/>
    <mergeCell ref="BF16:BH16"/>
    <mergeCell ref="BF17:BH17"/>
    <mergeCell ref="AT15:AV15"/>
    <mergeCell ref="AW15:AY15"/>
    <mergeCell ref="AZ15:BB15"/>
    <mergeCell ref="A14:E14"/>
    <mergeCell ref="F14:I14"/>
    <mergeCell ref="J14:L14"/>
    <mergeCell ref="M14:P14"/>
    <mergeCell ref="Q14:V14"/>
    <mergeCell ref="A17:E18"/>
    <mergeCell ref="F17:I18"/>
    <mergeCell ref="J17:L18"/>
    <mergeCell ref="M17:P18"/>
    <mergeCell ref="Q17:V18"/>
    <mergeCell ref="A15:E15"/>
    <mergeCell ref="F15:I15"/>
    <mergeCell ref="J15:L15"/>
    <mergeCell ref="M15:P15"/>
    <mergeCell ref="Q15:V15"/>
    <mergeCell ref="W17:AB18"/>
    <mergeCell ref="AF18:AM19"/>
    <mergeCell ref="AN18:AP18"/>
    <mergeCell ref="AQ18:AS18"/>
    <mergeCell ref="AT18:AV18"/>
    <mergeCell ref="AW18:AY18"/>
    <mergeCell ref="AZ18:BB18"/>
    <mergeCell ref="A19:E19"/>
    <mergeCell ref="F19:I19"/>
    <mergeCell ref="J19:L19"/>
    <mergeCell ref="M19:P19"/>
    <mergeCell ref="Q19:V19"/>
    <mergeCell ref="W19:AB19"/>
    <mergeCell ref="W15:AB15"/>
    <mergeCell ref="AN15:AP15"/>
    <mergeCell ref="AQ15:AS15"/>
    <mergeCell ref="AF14:AM15"/>
    <mergeCell ref="AN14:AP14"/>
    <mergeCell ref="AQ14:AS14"/>
    <mergeCell ref="AZ10:BB11"/>
    <mergeCell ref="BC10:BE11"/>
    <mergeCell ref="W14:AB14"/>
    <mergeCell ref="BC12:BE12"/>
    <mergeCell ref="BC14:BE14"/>
    <mergeCell ref="BC15:BE15"/>
    <mergeCell ref="AN13:AP13"/>
    <mergeCell ref="AQ13:AS13"/>
    <mergeCell ref="AT13:AV13"/>
    <mergeCell ref="AW13:AY13"/>
    <mergeCell ref="AZ13:BB13"/>
    <mergeCell ref="BC13:BE13"/>
    <mergeCell ref="BF13:BH13"/>
    <mergeCell ref="AF12:AM13"/>
    <mergeCell ref="AN12:AP12"/>
    <mergeCell ref="AQ12:AS12"/>
    <mergeCell ref="AT12:AV12"/>
    <mergeCell ref="AW12:AY12"/>
    <mergeCell ref="AZ12:BB12"/>
    <mergeCell ref="A9:AB9"/>
    <mergeCell ref="AE9:AE22"/>
    <mergeCell ref="AF9:BH9"/>
    <mergeCell ref="AQ10:AS11"/>
    <mergeCell ref="AT10:AV11"/>
    <mergeCell ref="A12:E12"/>
    <mergeCell ref="F12:I12"/>
    <mergeCell ref="J12:L12"/>
    <mergeCell ref="M12:P12"/>
    <mergeCell ref="Q12:V12"/>
    <mergeCell ref="W12:AB12"/>
    <mergeCell ref="AW10:AY11"/>
    <mergeCell ref="BF14:BH14"/>
    <mergeCell ref="AT14:AV14"/>
    <mergeCell ref="AW14:AY14"/>
    <mergeCell ref="AZ14:BB14"/>
    <mergeCell ref="BF10:BH11"/>
    <mergeCell ref="A11:E11"/>
    <mergeCell ref="F11:I11"/>
    <mergeCell ref="J11:L11"/>
    <mergeCell ref="M11:P11"/>
    <mergeCell ref="Q11:V11"/>
    <mergeCell ref="W11:AB11"/>
    <mergeCell ref="BF12:BH12"/>
    <mergeCell ref="AT6:AV6"/>
    <mergeCell ref="AW6:AY6"/>
    <mergeCell ref="AZ6:BB6"/>
    <mergeCell ref="BC6:BE6"/>
    <mergeCell ref="BF6:BH6"/>
    <mergeCell ref="A7:E7"/>
    <mergeCell ref="F7:S7"/>
    <mergeCell ref="T7:X7"/>
    <mergeCell ref="Y7:AM7"/>
    <mergeCell ref="AQ7:AS7"/>
    <mergeCell ref="A6:E6"/>
    <mergeCell ref="F6:S6"/>
    <mergeCell ref="T6:X6"/>
    <mergeCell ref="Y6:AM6"/>
    <mergeCell ref="AN6:AP7"/>
    <mergeCell ref="AQ6:AS6"/>
    <mergeCell ref="AT7:AV7"/>
    <mergeCell ref="AW7:AY7"/>
    <mergeCell ref="AZ7:BB7"/>
    <mergeCell ref="BC7:BE7"/>
    <mergeCell ref="BF7:BH7"/>
    <mergeCell ref="AU4:BH4"/>
    <mergeCell ref="A5:E5"/>
    <mergeCell ref="F5:S5"/>
    <mergeCell ref="T5:X5"/>
    <mergeCell ref="Y5:AM5"/>
    <mergeCell ref="AU5:BH5"/>
    <mergeCell ref="A1:BH1"/>
    <mergeCell ref="A4:E4"/>
    <mergeCell ref="F4:S4"/>
    <mergeCell ref="T4:X4"/>
    <mergeCell ref="Y4:AA4"/>
    <mergeCell ref="AB4:AD4"/>
    <mergeCell ref="AE4:AG4"/>
    <mergeCell ref="AH4:AJ4"/>
    <mergeCell ref="AK4:AM4"/>
    <mergeCell ref="AN4:AT5"/>
  </mergeCells>
  <printOptions horizontalCentered="1" verticalCentered="1"/>
  <pageMargins left="0.5" right="0.5" top="0.5" bottom="0.5" header="0.2" footer="0.2"/>
  <pageSetup scale="76" orientation="landscape" r:id="rId1"/>
  <headerFooter alignWithMargins="0">
    <oddHeader>&amp;C&amp;"Times New Roman,Bold"&amp;12USFWS - SHARP
STREAM NAME - REACH IDENTIFICATION</oddHeader>
    <oddFooter>&amp;L&amp;"Times New Roman,Regular"File: &amp;F   
Sheet: &amp;A&amp;R&amp;"Times New Roman,Regular"&amp;D</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255</vt:i4>
      </vt:variant>
      <vt:variant>
        <vt:lpstr>Named Ranges</vt:lpstr>
      </vt:variant>
      <vt:variant>
        <vt:i4>254</vt:i4>
      </vt:variant>
    </vt:vector>
  </HeadingPairs>
  <TitlesOfParts>
    <vt:vector size="509" baseType="lpstr">
      <vt:lpstr>Instructions</vt:lpstr>
      <vt:lpstr>Bank Summary</vt:lpstr>
      <vt:lpstr>BK # 1 - BEHI</vt:lpstr>
      <vt:lpstr>BK # 1 - NBS</vt:lpstr>
      <vt:lpstr>BK # 2 - BEHI</vt:lpstr>
      <vt:lpstr>BK # 2 - NBS</vt:lpstr>
      <vt:lpstr>BK # 3 - BEHI</vt:lpstr>
      <vt:lpstr>BK # 3 - NBS</vt:lpstr>
      <vt:lpstr>BK # 4 - BEHI</vt:lpstr>
      <vt:lpstr>BK # 4 - NBS</vt:lpstr>
      <vt:lpstr>BK # 5 - BEHI</vt:lpstr>
      <vt:lpstr>BK # 5 - NBS</vt:lpstr>
      <vt:lpstr>BK # 6 - BEHI</vt:lpstr>
      <vt:lpstr>BK # 6 - NBS</vt:lpstr>
      <vt:lpstr>BK # 7 - BEHI</vt:lpstr>
      <vt:lpstr>BK # 7 - NBS</vt:lpstr>
      <vt:lpstr>BK # 8 - BEHI</vt:lpstr>
      <vt:lpstr>BK # 8 - NBS</vt:lpstr>
      <vt:lpstr>BK # 9 - BEHI</vt:lpstr>
      <vt:lpstr>BK # 9 - NBS</vt:lpstr>
      <vt:lpstr>BK # 10 - BEHI</vt:lpstr>
      <vt:lpstr>BK # 10 - NBS</vt:lpstr>
      <vt:lpstr>BK # 11 - BEHI</vt:lpstr>
      <vt:lpstr>BK # 11 - NBS</vt:lpstr>
      <vt:lpstr>BK # 12 - BEHI</vt:lpstr>
      <vt:lpstr>BK # 12 - NBS</vt:lpstr>
      <vt:lpstr>BK # 13 - BEHI</vt:lpstr>
      <vt:lpstr>BK # 13 - NBS</vt:lpstr>
      <vt:lpstr>BK # 14 - BEHI</vt:lpstr>
      <vt:lpstr>BK # 14 - NBS</vt:lpstr>
      <vt:lpstr>BK # 15 - BEHI</vt:lpstr>
      <vt:lpstr>BK # 15 - NBS</vt:lpstr>
      <vt:lpstr>BK # 16 - BEHI</vt:lpstr>
      <vt:lpstr>BK # 16 - NBS</vt:lpstr>
      <vt:lpstr>BK # 17 - BEHI</vt:lpstr>
      <vt:lpstr>BK # 17 - NBS</vt:lpstr>
      <vt:lpstr>BK # 18 - BEHI</vt:lpstr>
      <vt:lpstr>BK # 18 - NBS</vt:lpstr>
      <vt:lpstr>BK # 19 - BEHI</vt:lpstr>
      <vt:lpstr>BK # 19 - NBS</vt:lpstr>
      <vt:lpstr>BK # 20 - BEHI</vt:lpstr>
      <vt:lpstr>BK # 20 - NBS</vt:lpstr>
      <vt:lpstr>BK # 21 - BEHI</vt:lpstr>
      <vt:lpstr>BK # 21 - NBS</vt:lpstr>
      <vt:lpstr>BK # 22 - BEHI</vt:lpstr>
      <vt:lpstr>BK # 22 - NBS</vt:lpstr>
      <vt:lpstr>BK # 23 - BEHI</vt:lpstr>
      <vt:lpstr>BK # 23 - NBS</vt:lpstr>
      <vt:lpstr>BK # 24 - BEHI</vt:lpstr>
      <vt:lpstr>BK # 24 - NBS</vt:lpstr>
      <vt:lpstr>BK # 25 - BEHI</vt:lpstr>
      <vt:lpstr>BK # 25 - NBS</vt:lpstr>
      <vt:lpstr>BK # 26 - BEHI</vt:lpstr>
      <vt:lpstr>BK # 26 - NBS</vt:lpstr>
      <vt:lpstr>BK # 27 - BEHI</vt:lpstr>
      <vt:lpstr>BK # 27 - NBS</vt:lpstr>
      <vt:lpstr>BK # 28 - BEHI</vt:lpstr>
      <vt:lpstr>BK # 28 - NBS</vt:lpstr>
      <vt:lpstr>BK # 29 - BEHI</vt:lpstr>
      <vt:lpstr>BK # 29 - NBS</vt:lpstr>
      <vt:lpstr>BK # 30 - BEHI</vt:lpstr>
      <vt:lpstr>BK # 30 - NBS</vt:lpstr>
      <vt:lpstr>BK # 31 - BEHI</vt:lpstr>
      <vt:lpstr>BK # 31 - NBS</vt:lpstr>
      <vt:lpstr>BK # 32 - BEHI</vt:lpstr>
      <vt:lpstr>BK # 32 - NBS</vt:lpstr>
      <vt:lpstr>BK # 33 - BEHI</vt:lpstr>
      <vt:lpstr>BK # 33 - NBS</vt:lpstr>
      <vt:lpstr>BK # 34 - BEHI</vt:lpstr>
      <vt:lpstr>BK # 34 - NBS</vt:lpstr>
      <vt:lpstr>BK # 35 - BEHI</vt:lpstr>
      <vt:lpstr>BK # 35 - NBS</vt:lpstr>
      <vt:lpstr>BK # 36 - BEHI</vt:lpstr>
      <vt:lpstr>BK # 36 - NBS</vt:lpstr>
      <vt:lpstr>BK # 37 - BEHI</vt:lpstr>
      <vt:lpstr>BK # 37 - NBS</vt:lpstr>
      <vt:lpstr>BK # 38 - BEHI</vt:lpstr>
      <vt:lpstr>BK # 38 - NBS</vt:lpstr>
      <vt:lpstr>BK # 39 - BEHI</vt:lpstr>
      <vt:lpstr>BK # 39 - NBS</vt:lpstr>
      <vt:lpstr>BK # 40 - BEHI</vt:lpstr>
      <vt:lpstr>BK # 40 - NBS</vt:lpstr>
      <vt:lpstr>BK # 41 - BEHI</vt:lpstr>
      <vt:lpstr>BK # 41 - NBS</vt:lpstr>
      <vt:lpstr>BK # 42 - BEHI</vt:lpstr>
      <vt:lpstr>BK # 42 - NBS</vt:lpstr>
      <vt:lpstr>BK # 43 - BEHI</vt:lpstr>
      <vt:lpstr>BK # 43 - NBS</vt:lpstr>
      <vt:lpstr>BK # 44 - BEHI</vt:lpstr>
      <vt:lpstr>BK # 44 - NBS</vt:lpstr>
      <vt:lpstr>BK # 45 - BEHI</vt:lpstr>
      <vt:lpstr>BK # 45 - NBS</vt:lpstr>
      <vt:lpstr>BK # 46 - BEHI</vt:lpstr>
      <vt:lpstr>BK # 46 - NBS</vt:lpstr>
      <vt:lpstr>BK # 47 - BEHI</vt:lpstr>
      <vt:lpstr>BK # 47 - NBS</vt:lpstr>
      <vt:lpstr>BK # 48 - BEHI</vt:lpstr>
      <vt:lpstr>BK # 48 - NBS</vt:lpstr>
      <vt:lpstr>BK # 49 - BEHI</vt:lpstr>
      <vt:lpstr>BK # 49 - NBS</vt:lpstr>
      <vt:lpstr>BK # 50 - BEHI</vt:lpstr>
      <vt:lpstr>BK # 50 - NBS</vt:lpstr>
      <vt:lpstr>BK # 51 - BEHI</vt:lpstr>
      <vt:lpstr>BK # 51 - NBS</vt:lpstr>
      <vt:lpstr>BK # 52 - BEHI</vt:lpstr>
      <vt:lpstr>BK # 52 - NBS</vt:lpstr>
      <vt:lpstr>BK # 53 - BEHI</vt:lpstr>
      <vt:lpstr>BK # 53 - NBS</vt:lpstr>
      <vt:lpstr>BK # 54 - BEHI</vt:lpstr>
      <vt:lpstr>BK # 54 - NBS</vt:lpstr>
      <vt:lpstr>BK # 55 - BEHI</vt:lpstr>
      <vt:lpstr>BK # 55 - NBS</vt:lpstr>
      <vt:lpstr>BK # 56 - BEHI</vt:lpstr>
      <vt:lpstr>BK # 56 - NBS</vt:lpstr>
      <vt:lpstr>BK # 57 - BEHI</vt:lpstr>
      <vt:lpstr>BK # 57 - NBS</vt:lpstr>
      <vt:lpstr>BK # 58 - BEHI</vt:lpstr>
      <vt:lpstr>BK # 58 - NBS</vt:lpstr>
      <vt:lpstr>BK # 59 - BEHI</vt:lpstr>
      <vt:lpstr>BK # 59 - NBS</vt:lpstr>
      <vt:lpstr>BK # 60 - BEHI</vt:lpstr>
      <vt:lpstr>BK # 60 - NBS</vt:lpstr>
      <vt:lpstr>BK # 61 - BEHI</vt:lpstr>
      <vt:lpstr>BK # 61 - NBS</vt:lpstr>
      <vt:lpstr>BK # 62 - BEHI</vt:lpstr>
      <vt:lpstr>BK # 62 - NBS</vt:lpstr>
      <vt:lpstr>BK # 63 - BEHI</vt:lpstr>
      <vt:lpstr>BK # 63 - NBS</vt:lpstr>
      <vt:lpstr>BK # 64 - BEHI</vt:lpstr>
      <vt:lpstr>BK # 64 - NBS</vt:lpstr>
      <vt:lpstr>BK # 65 - BEHI</vt:lpstr>
      <vt:lpstr>BK # 65 - NBS</vt:lpstr>
      <vt:lpstr>BK # 66 - BEHI</vt:lpstr>
      <vt:lpstr>BK # 66 - NBS</vt:lpstr>
      <vt:lpstr>BK # 67 - BEHI</vt:lpstr>
      <vt:lpstr>BK # 67 - NBS</vt:lpstr>
      <vt:lpstr>BK # 68 - BEHI</vt:lpstr>
      <vt:lpstr>BK # 68 - NBS</vt:lpstr>
      <vt:lpstr>BK # 69 - BEHI</vt:lpstr>
      <vt:lpstr>BK # 69 - NBS</vt:lpstr>
      <vt:lpstr>BK # 70 - BEHI</vt:lpstr>
      <vt:lpstr>BK # 70 - NBS</vt:lpstr>
      <vt:lpstr>BK # 71 - BEHI</vt:lpstr>
      <vt:lpstr>BK # 71 - NBS</vt:lpstr>
      <vt:lpstr>BK # 72 - BEHI</vt:lpstr>
      <vt:lpstr>BK # 72 - NBS</vt:lpstr>
      <vt:lpstr>BK # 73 - BEHI</vt:lpstr>
      <vt:lpstr>BK # 73 - NBS</vt:lpstr>
      <vt:lpstr>BK # 74 - BEHI</vt:lpstr>
      <vt:lpstr>BK # 74 - NBS</vt:lpstr>
      <vt:lpstr>BK # 75 - BEHI</vt:lpstr>
      <vt:lpstr>BK # 75 - NBS</vt:lpstr>
      <vt:lpstr>BK # 76 - BEHI</vt:lpstr>
      <vt:lpstr>BK # 76 - NBS</vt:lpstr>
      <vt:lpstr>BK # 77 - BEHI</vt:lpstr>
      <vt:lpstr>BK # 77 - NBS</vt:lpstr>
      <vt:lpstr>BK # 78 - BEHI</vt:lpstr>
      <vt:lpstr>BK # 78 - NBS</vt:lpstr>
      <vt:lpstr>BK # 79 - BEHI</vt:lpstr>
      <vt:lpstr>BK # 79 - NBS</vt:lpstr>
      <vt:lpstr>BK # 80 - BEHI</vt:lpstr>
      <vt:lpstr>BK # 80 - NBS</vt:lpstr>
      <vt:lpstr>BK # 81 - BEHI</vt:lpstr>
      <vt:lpstr>BK # 81 - NBS</vt:lpstr>
      <vt:lpstr>BK # 82 - BEHI</vt:lpstr>
      <vt:lpstr>BK # 82 - NBS</vt:lpstr>
      <vt:lpstr>BK # 83 - BEHI</vt:lpstr>
      <vt:lpstr>BK # 83 - NBS</vt:lpstr>
      <vt:lpstr>BK # 84 - BEHI</vt:lpstr>
      <vt:lpstr>BK # 84 - NBS</vt:lpstr>
      <vt:lpstr>BK # 85 - BEHI</vt:lpstr>
      <vt:lpstr>BK # 85 - NBS</vt:lpstr>
      <vt:lpstr>BK # 86 - BEHI</vt:lpstr>
      <vt:lpstr>BK # 86 - NBS</vt:lpstr>
      <vt:lpstr>BK # 87 - BEHI</vt:lpstr>
      <vt:lpstr>BK # 87 - NBS</vt:lpstr>
      <vt:lpstr>BK # 88 - BEHI</vt:lpstr>
      <vt:lpstr>BK # 88 - NBS</vt:lpstr>
      <vt:lpstr>BK # 89 - BEHI</vt:lpstr>
      <vt:lpstr>BK # 89 - NBS</vt:lpstr>
      <vt:lpstr>BK # 90 - BEHI</vt:lpstr>
      <vt:lpstr>BK # 90 - NBS</vt:lpstr>
      <vt:lpstr>BK # 91 - BEHI</vt:lpstr>
      <vt:lpstr>BK # 91 - NBS</vt:lpstr>
      <vt:lpstr>BK # 92 - BEHI</vt:lpstr>
      <vt:lpstr>BK # 92 - NBS</vt:lpstr>
      <vt:lpstr>BK # 93 - BEHI</vt:lpstr>
      <vt:lpstr>BK # 93 - NBS</vt:lpstr>
      <vt:lpstr>BK # 94 - BEHI</vt:lpstr>
      <vt:lpstr>BK # 94 - NBS</vt:lpstr>
      <vt:lpstr>BK # 95 - BEHI</vt:lpstr>
      <vt:lpstr>BK # 95 - NBS</vt:lpstr>
      <vt:lpstr>BK # 96 - BEHI</vt:lpstr>
      <vt:lpstr>BK # 96 - NBS</vt:lpstr>
      <vt:lpstr>BK # 97 - BEHI</vt:lpstr>
      <vt:lpstr>BK # 97 - NBS</vt:lpstr>
      <vt:lpstr>BK # 98 - BEHI</vt:lpstr>
      <vt:lpstr>BK # 98 - NBS</vt:lpstr>
      <vt:lpstr>BK # 99 - BEHI</vt:lpstr>
      <vt:lpstr>BK # 99 - NBS</vt:lpstr>
      <vt:lpstr>BK # 100 - BEHI</vt:lpstr>
      <vt:lpstr>BK # 100 - NBS</vt:lpstr>
      <vt:lpstr>BK # 101 - BEHI</vt:lpstr>
      <vt:lpstr>BK # 101 - NBS</vt:lpstr>
      <vt:lpstr>BK # 102 - BEHI</vt:lpstr>
      <vt:lpstr>BK # 102 - NBS</vt:lpstr>
      <vt:lpstr>BK # 103 - BEHI</vt:lpstr>
      <vt:lpstr>BK # 103 - NBS</vt:lpstr>
      <vt:lpstr>BK # 104 - BEHI</vt:lpstr>
      <vt:lpstr>BK # 104 - NBS</vt:lpstr>
      <vt:lpstr>BK # 105 - BEHI</vt:lpstr>
      <vt:lpstr>BK # 105 - NBS</vt:lpstr>
      <vt:lpstr>BK # 106 - BEHI</vt:lpstr>
      <vt:lpstr>BK # 106 - NBS</vt:lpstr>
      <vt:lpstr>BK # 107 - BEHI</vt:lpstr>
      <vt:lpstr>BK # 107 - NBS</vt:lpstr>
      <vt:lpstr>BK # 108 - BEHI</vt:lpstr>
      <vt:lpstr>BK # 108 - NBS</vt:lpstr>
      <vt:lpstr>BK # 109 - BEHI</vt:lpstr>
      <vt:lpstr>BK # 109 - NBS</vt:lpstr>
      <vt:lpstr>BK # 110 - BEHI</vt:lpstr>
      <vt:lpstr>BK # 110 - NBS</vt:lpstr>
      <vt:lpstr>BK # 111 - BEHI</vt:lpstr>
      <vt:lpstr>BK # 111 - NBS</vt:lpstr>
      <vt:lpstr>BK # 112 - BEHI</vt:lpstr>
      <vt:lpstr>BK # 112 - NBS</vt:lpstr>
      <vt:lpstr>BK # 113 - BEHI</vt:lpstr>
      <vt:lpstr>BK # 113 - NBS</vt:lpstr>
      <vt:lpstr>BK # 114 - BEHI</vt:lpstr>
      <vt:lpstr>BK # 114 - NBS</vt:lpstr>
      <vt:lpstr>BK # 115 - BEHI</vt:lpstr>
      <vt:lpstr>BK # 115 - NBS</vt:lpstr>
      <vt:lpstr>BK # 116 - BEHI</vt:lpstr>
      <vt:lpstr>BK # 116 - NBS</vt:lpstr>
      <vt:lpstr>BK # 117 - BEHI</vt:lpstr>
      <vt:lpstr>BK # 117 - NBS</vt:lpstr>
      <vt:lpstr>BK # 118 - BEHI</vt:lpstr>
      <vt:lpstr>BK # 118 - NBS</vt:lpstr>
      <vt:lpstr>BK # 119 - BEHI</vt:lpstr>
      <vt:lpstr>BK # 119 - NBS</vt:lpstr>
      <vt:lpstr>BK # 120 - BEHI</vt:lpstr>
      <vt:lpstr>BK # 120 - NBS</vt:lpstr>
      <vt:lpstr>BK # 121 - BEHI</vt:lpstr>
      <vt:lpstr>BK # 121 - NBS</vt:lpstr>
      <vt:lpstr>BK # 122 - BEHI</vt:lpstr>
      <vt:lpstr>BK # 122 - NBS</vt:lpstr>
      <vt:lpstr>BK # 123 - BEHI</vt:lpstr>
      <vt:lpstr>BK # 123 - NBS</vt:lpstr>
      <vt:lpstr>BK # 124 - BEHI</vt:lpstr>
      <vt:lpstr>BK # 124 - NBS</vt:lpstr>
      <vt:lpstr>BK # 125 - BEHI</vt:lpstr>
      <vt:lpstr>BK # 125 - NBS</vt:lpstr>
      <vt:lpstr>BK # 126 - BEHI</vt:lpstr>
      <vt:lpstr>BK # 126 - NBS</vt:lpstr>
      <vt:lpstr>Erosion Rates</vt:lpstr>
      <vt:lpstr>'Bank Summary'!Print_Area</vt:lpstr>
      <vt:lpstr>'BK # 1 - BEHI'!Print_Area</vt:lpstr>
      <vt:lpstr>'BK # 1 - NBS'!Print_Area</vt:lpstr>
      <vt:lpstr>'BK # 10 - BEHI'!Print_Area</vt:lpstr>
      <vt:lpstr>'BK # 10 - NBS'!Print_Area</vt:lpstr>
      <vt:lpstr>'BK # 100 - BEHI'!Print_Area</vt:lpstr>
      <vt:lpstr>'BK # 100 - NBS'!Print_Area</vt:lpstr>
      <vt:lpstr>'BK # 101 - BEHI'!Print_Area</vt:lpstr>
      <vt:lpstr>'BK # 101 - NBS'!Print_Area</vt:lpstr>
      <vt:lpstr>'BK # 102 - BEHI'!Print_Area</vt:lpstr>
      <vt:lpstr>'BK # 102 - NBS'!Print_Area</vt:lpstr>
      <vt:lpstr>'BK # 103 - BEHI'!Print_Area</vt:lpstr>
      <vt:lpstr>'BK # 103 - NBS'!Print_Area</vt:lpstr>
      <vt:lpstr>'BK # 104 - BEHI'!Print_Area</vt:lpstr>
      <vt:lpstr>'BK # 104 - NBS'!Print_Area</vt:lpstr>
      <vt:lpstr>'BK # 105 - BEHI'!Print_Area</vt:lpstr>
      <vt:lpstr>'BK # 105 - NBS'!Print_Area</vt:lpstr>
      <vt:lpstr>'BK # 106 - BEHI'!Print_Area</vt:lpstr>
      <vt:lpstr>'BK # 106 - NBS'!Print_Area</vt:lpstr>
      <vt:lpstr>'BK # 107 - BEHI'!Print_Area</vt:lpstr>
      <vt:lpstr>'BK # 107 - NBS'!Print_Area</vt:lpstr>
      <vt:lpstr>'BK # 108 - BEHI'!Print_Area</vt:lpstr>
      <vt:lpstr>'BK # 108 - NBS'!Print_Area</vt:lpstr>
      <vt:lpstr>'BK # 109 - BEHI'!Print_Area</vt:lpstr>
      <vt:lpstr>'BK # 109 - NBS'!Print_Area</vt:lpstr>
      <vt:lpstr>'BK # 11 - BEHI'!Print_Area</vt:lpstr>
      <vt:lpstr>'BK # 11 - NBS'!Print_Area</vt:lpstr>
      <vt:lpstr>'BK # 110 - BEHI'!Print_Area</vt:lpstr>
      <vt:lpstr>'BK # 110 - NBS'!Print_Area</vt:lpstr>
      <vt:lpstr>'BK # 111 - BEHI'!Print_Area</vt:lpstr>
      <vt:lpstr>'BK # 111 - NBS'!Print_Area</vt:lpstr>
      <vt:lpstr>'BK # 112 - BEHI'!Print_Area</vt:lpstr>
      <vt:lpstr>'BK # 112 - NBS'!Print_Area</vt:lpstr>
      <vt:lpstr>'BK # 113 - BEHI'!Print_Area</vt:lpstr>
      <vt:lpstr>'BK # 113 - NBS'!Print_Area</vt:lpstr>
      <vt:lpstr>'BK # 114 - BEHI'!Print_Area</vt:lpstr>
      <vt:lpstr>'BK # 114 - NBS'!Print_Area</vt:lpstr>
      <vt:lpstr>'BK # 115 - BEHI'!Print_Area</vt:lpstr>
      <vt:lpstr>'BK # 115 - NBS'!Print_Area</vt:lpstr>
      <vt:lpstr>'BK # 116 - BEHI'!Print_Area</vt:lpstr>
      <vt:lpstr>'BK # 116 - NBS'!Print_Area</vt:lpstr>
      <vt:lpstr>'BK # 117 - BEHI'!Print_Area</vt:lpstr>
      <vt:lpstr>'BK # 117 - NBS'!Print_Area</vt:lpstr>
      <vt:lpstr>'BK # 118 - BEHI'!Print_Area</vt:lpstr>
      <vt:lpstr>'BK # 118 - NBS'!Print_Area</vt:lpstr>
      <vt:lpstr>'BK # 119 - BEHI'!Print_Area</vt:lpstr>
      <vt:lpstr>'BK # 119 - NBS'!Print_Area</vt:lpstr>
      <vt:lpstr>'BK # 12 - BEHI'!Print_Area</vt:lpstr>
      <vt:lpstr>'BK # 12 - NBS'!Print_Area</vt:lpstr>
      <vt:lpstr>'BK # 120 - BEHI'!Print_Area</vt:lpstr>
      <vt:lpstr>'BK # 120 - NBS'!Print_Area</vt:lpstr>
      <vt:lpstr>'BK # 121 - BEHI'!Print_Area</vt:lpstr>
      <vt:lpstr>'BK # 121 - NBS'!Print_Area</vt:lpstr>
      <vt:lpstr>'BK # 122 - BEHI'!Print_Area</vt:lpstr>
      <vt:lpstr>'BK # 122 - NBS'!Print_Area</vt:lpstr>
      <vt:lpstr>'BK # 123 - BEHI'!Print_Area</vt:lpstr>
      <vt:lpstr>'BK # 123 - NBS'!Print_Area</vt:lpstr>
      <vt:lpstr>'BK # 124 - BEHI'!Print_Area</vt:lpstr>
      <vt:lpstr>'BK # 124 - NBS'!Print_Area</vt:lpstr>
      <vt:lpstr>'BK # 125 - BEHI'!Print_Area</vt:lpstr>
      <vt:lpstr>'BK # 125 - NBS'!Print_Area</vt:lpstr>
      <vt:lpstr>'BK # 126 - BEHI'!Print_Area</vt:lpstr>
      <vt:lpstr>'BK # 126 - NBS'!Print_Area</vt:lpstr>
      <vt:lpstr>'BK # 13 - BEHI'!Print_Area</vt:lpstr>
      <vt:lpstr>'BK # 13 - NBS'!Print_Area</vt:lpstr>
      <vt:lpstr>'BK # 14 - BEHI'!Print_Area</vt:lpstr>
      <vt:lpstr>'BK # 14 - NBS'!Print_Area</vt:lpstr>
      <vt:lpstr>'BK # 15 - BEHI'!Print_Area</vt:lpstr>
      <vt:lpstr>'BK # 15 - NBS'!Print_Area</vt:lpstr>
      <vt:lpstr>'BK # 16 - BEHI'!Print_Area</vt:lpstr>
      <vt:lpstr>'BK # 16 - NBS'!Print_Area</vt:lpstr>
      <vt:lpstr>'BK # 17 - BEHI'!Print_Area</vt:lpstr>
      <vt:lpstr>'BK # 17 - NBS'!Print_Area</vt:lpstr>
      <vt:lpstr>'BK # 18 - BEHI'!Print_Area</vt:lpstr>
      <vt:lpstr>'BK # 18 - NBS'!Print_Area</vt:lpstr>
      <vt:lpstr>'BK # 19 - BEHI'!Print_Area</vt:lpstr>
      <vt:lpstr>'BK # 19 - NBS'!Print_Area</vt:lpstr>
      <vt:lpstr>'BK # 2 - BEHI'!Print_Area</vt:lpstr>
      <vt:lpstr>'BK # 2 - NBS'!Print_Area</vt:lpstr>
      <vt:lpstr>'BK # 20 - BEHI'!Print_Area</vt:lpstr>
      <vt:lpstr>'BK # 20 - NBS'!Print_Area</vt:lpstr>
      <vt:lpstr>'BK # 21 - BEHI'!Print_Area</vt:lpstr>
      <vt:lpstr>'BK # 21 - NBS'!Print_Area</vt:lpstr>
      <vt:lpstr>'BK # 22 - BEHI'!Print_Area</vt:lpstr>
      <vt:lpstr>'BK # 22 - NBS'!Print_Area</vt:lpstr>
      <vt:lpstr>'BK # 23 - BEHI'!Print_Area</vt:lpstr>
      <vt:lpstr>'BK # 23 - NBS'!Print_Area</vt:lpstr>
      <vt:lpstr>'BK # 24 - BEHI'!Print_Area</vt:lpstr>
      <vt:lpstr>'BK # 24 - NBS'!Print_Area</vt:lpstr>
      <vt:lpstr>'BK # 25 - BEHI'!Print_Area</vt:lpstr>
      <vt:lpstr>'BK # 25 - NBS'!Print_Area</vt:lpstr>
      <vt:lpstr>'BK # 26 - BEHI'!Print_Area</vt:lpstr>
      <vt:lpstr>'BK # 26 - NBS'!Print_Area</vt:lpstr>
      <vt:lpstr>'BK # 27 - BEHI'!Print_Area</vt:lpstr>
      <vt:lpstr>'BK # 27 - NBS'!Print_Area</vt:lpstr>
      <vt:lpstr>'BK # 28 - BEHI'!Print_Area</vt:lpstr>
      <vt:lpstr>'BK # 28 - NBS'!Print_Area</vt:lpstr>
      <vt:lpstr>'BK # 29 - BEHI'!Print_Area</vt:lpstr>
      <vt:lpstr>'BK # 29 - NBS'!Print_Area</vt:lpstr>
      <vt:lpstr>'BK # 3 - BEHI'!Print_Area</vt:lpstr>
      <vt:lpstr>'BK # 3 - NBS'!Print_Area</vt:lpstr>
      <vt:lpstr>'BK # 30 - BEHI'!Print_Area</vt:lpstr>
      <vt:lpstr>'BK # 30 - NBS'!Print_Area</vt:lpstr>
      <vt:lpstr>'BK # 31 - BEHI'!Print_Area</vt:lpstr>
      <vt:lpstr>'BK # 31 - NBS'!Print_Area</vt:lpstr>
      <vt:lpstr>'BK # 32 - BEHI'!Print_Area</vt:lpstr>
      <vt:lpstr>'BK # 32 - NBS'!Print_Area</vt:lpstr>
      <vt:lpstr>'BK # 33 - BEHI'!Print_Area</vt:lpstr>
      <vt:lpstr>'BK # 33 - NBS'!Print_Area</vt:lpstr>
      <vt:lpstr>'BK # 34 - BEHI'!Print_Area</vt:lpstr>
      <vt:lpstr>'BK # 34 - NBS'!Print_Area</vt:lpstr>
      <vt:lpstr>'BK # 35 - BEHI'!Print_Area</vt:lpstr>
      <vt:lpstr>'BK # 35 - NBS'!Print_Area</vt:lpstr>
      <vt:lpstr>'BK # 36 - BEHI'!Print_Area</vt:lpstr>
      <vt:lpstr>'BK # 36 - NBS'!Print_Area</vt:lpstr>
      <vt:lpstr>'BK # 37 - BEHI'!Print_Area</vt:lpstr>
      <vt:lpstr>'BK # 37 - NBS'!Print_Area</vt:lpstr>
      <vt:lpstr>'BK # 38 - BEHI'!Print_Area</vt:lpstr>
      <vt:lpstr>'BK # 38 - NBS'!Print_Area</vt:lpstr>
      <vt:lpstr>'BK # 39 - BEHI'!Print_Area</vt:lpstr>
      <vt:lpstr>'BK # 39 - NBS'!Print_Area</vt:lpstr>
      <vt:lpstr>'BK # 4 - BEHI'!Print_Area</vt:lpstr>
      <vt:lpstr>'BK # 4 - NBS'!Print_Area</vt:lpstr>
      <vt:lpstr>'BK # 40 - BEHI'!Print_Area</vt:lpstr>
      <vt:lpstr>'BK # 40 - NBS'!Print_Area</vt:lpstr>
      <vt:lpstr>'BK # 41 - BEHI'!Print_Area</vt:lpstr>
      <vt:lpstr>'BK # 41 - NBS'!Print_Area</vt:lpstr>
      <vt:lpstr>'BK # 42 - BEHI'!Print_Area</vt:lpstr>
      <vt:lpstr>'BK # 42 - NBS'!Print_Area</vt:lpstr>
      <vt:lpstr>'BK # 43 - BEHI'!Print_Area</vt:lpstr>
      <vt:lpstr>'BK # 43 - NBS'!Print_Area</vt:lpstr>
      <vt:lpstr>'BK # 44 - BEHI'!Print_Area</vt:lpstr>
      <vt:lpstr>'BK # 44 - NBS'!Print_Area</vt:lpstr>
      <vt:lpstr>'BK # 45 - BEHI'!Print_Area</vt:lpstr>
      <vt:lpstr>'BK # 45 - NBS'!Print_Area</vt:lpstr>
      <vt:lpstr>'BK # 46 - BEHI'!Print_Area</vt:lpstr>
      <vt:lpstr>'BK # 46 - NBS'!Print_Area</vt:lpstr>
      <vt:lpstr>'BK # 47 - BEHI'!Print_Area</vt:lpstr>
      <vt:lpstr>'BK # 47 - NBS'!Print_Area</vt:lpstr>
      <vt:lpstr>'BK # 48 - BEHI'!Print_Area</vt:lpstr>
      <vt:lpstr>'BK # 48 - NBS'!Print_Area</vt:lpstr>
      <vt:lpstr>'BK # 49 - BEHI'!Print_Area</vt:lpstr>
      <vt:lpstr>'BK # 49 - NBS'!Print_Area</vt:lpstr>
      <vt:lpstr>'BK # 5 - BEHI'!Print_Area</vt:lpstr>
      <vt:lpstr>'BK # 5 - NBS'!Print_Area</vt:lpstr>
      <vt:lpstr>'BK # 50 - BEHI'!Print_Area</vt:lpstr>
      <vt:lpstr>'BK # 50 - NBS'!Print_Area</vt:lpstr>
      <vt:lpstr>'BK # 51 - BEHI'!Print_Area</vt:lpstr>
      <vt:lpstr>'BK # 51 - NBS'!Print_Area</vt:lpstr>
      <vt:lpstr>'BK # 52 - BEHI'!Print_Area</vt:lpstr>
      <vt:lpstr>'BK # 52 - NBS'!Print_Area</vt:lpstr>
      <vt:lpstr>'BK # 53 - BEHI'!Print_Area</vt:lpstr>
      <vt:lpstr>'BK # 53 - NBS'!Print_Area</vt:lpstr>
      <vt:lpstr>'BK # 54 - BEHI'!Print_Area</vt:lpstr>
      <vt:lpstr>'BK # 54 - NBS'!Print_Area</vt:lpstr>
      <vt:lpstr>'BK # 55 - BEHI'!Print_Area</vt:lpstr>
      <vt:lpstr>'BK # 55 - NBS'!Print_Area</vt:lpstr>
      <vt:lpstr>'BK # 56 - BEHI'!Print_Area</vt:lpstr>
      <vt:lpstr>'BK # 56 - NBS'!Print_Area</vt:lpstr>
      <vt:lpstr>'BK # 57 - BEHI'!Print_Area</vt:lpstr>
      <vt:lpstr>'BK # 57 - NBS'!Print_Area</vt:lpstr>
      <vt:lpstr>'BK # 58 - BEHI'!Print_Area</vt:lpstr>
      <vt:lpstr>'BK # 58 - NBS'!Print_Area</vt:lpstr>
      <vt:lpstr>'BK # 59 - BEHI'!Print_Area</vt:lpstr>
      <vt:lpstr>'BK # 59 - NBS'!Print_Area</vt:lpstr>
      <vt:lpstr>'BK # 6 - BEHI'!Print_Area</vt:lpstr>
      <vt:lpstr>'BK # 6 - NBS'!Print_Area</vt:lpstr>
      <vt:lpstr>'BK # 60 - BEHI'!Print_Area</vt:lpstr>
      <vt:lpstr>'BK # 60 - NBS'!Print_Area</vt:lpstr>
      <vt:lpstr>'BK # 61 - BEHI'!Print_Area</vt:lpstr>
      <vt:lpstr>'BK # 61 - NBS'!Print_Area</vt:lpstr>
      <vt:lpstr>'BK # 62 - BEHI'!Print_Area</vt:lpstr>
      <vt:lpstr>'BK # 62 - NBS'!Print_Area</vt:lpstr>
      <vt:lpstr>'BK # 63 - BEHI'!Print_Area</vt:lpstr>
      <vt:lpstr>'BK # 63 - NBS'!Print_Area</vt:lpstr>
      <vt:lpstr>'BK # 64 - BEHI'!Print_Area</vt:lpstr>
      <vt:lpstr>'BK # 64 - NBS'!Print_Area</vt:lpstr>
      <vt:lpstr>'BK # 65 - BEHI'!Print_Area</vt:lpstr>
      <vt:lpstr>'BK # 65 - NBS'!Print_Area</vt:lpstr>
      <vt:lpstr>'BK # 66 - BEHI'!Print_Area</vt:lpstr>
      <vt:lpstr>'BK # 66 - NBS'!Print_Area</vt:lpstr>
      <vt:lpstr>'BK # 67 - BEHI'!Print_Area</vt:lpstr>
      <vt:lpstr>'BK # 67 - NBS'!Print_Area</vt:lpstr>
      <vt:lpstr>'BK # 68 - BEHI'!Print_Area</vt:lpstr>
      <vt:lpstr>'BK # 68 - NBS'!Print_Area</vt:lpstr>
      <vt:lpstr>'BK # 69 - BEHI'!Print_Area</vt:lpstr>
      <vt:lpstr>'BK # 69 - NBS'!Print_Area</vt:lpstr>
      <vt:lpstr>'BK # 7 - BEHI'!Print_Area</vt:lpstr>
      <vt:lpstr>'BK # 7 - NBS'!Print_Area</vt:lpstr>
      <vt:lpstr>'BK # 70 - BEHI'!Print_Area</vt:lpstr>
      <vt:lpstr>'BK # 70 - NBS'!Print_Area</vt:lpstr>
      <vt:lpstr>'BK # 71 - BEHI'!Print_Area</vt:lpstr>
      <vt:lpstr>'BK # 71 - NBS'!Print_Area</vt:lpstr>
      <vt:lpstr>'BK # 72 - BEHI'!Print_Area</vt:lpstr>
      <vt:lpstr>'BK # 72 - NBS'!Print_Area</vt:lpstr>
      <vt:lpstr>'BK # 73 - BEHI'!Print_Area</vt:lpstr>
      <vt:lpstr>'BK # 73 - NBS'!Print_Area</vt:lpstr>
      <vt:lpstr>'BK # 74 - BEHI'!Print_Area</vt:lpstr>
      <vt:lpstr>'BK # 74 - NBS'!Print_Area</vt:lpstr>
      <vt:lpstr>'BK # 75 - BEHI'!Print_Area</vt:lpstr>
      <vt:lpstr>'BK # 75 - NBS'!Print_Area</vt:lpstr>
      <vt:lpstr>'BK # 76 - BEHI'!Print_Area</vt:lpstr>
      <vt:lpstr>'BK # 76 - NBS'!Print_Area</vt:lpstr>
      <vt:lpstr>'BK # 77 - BEHI'!Print_Area</vt:lpstr>
      <vt:lpstr>'BK # 77 - NBS'!Print_Area</vt:lpstr>
      <vt:lpstr>'BK # 78 - BEHI'!Print_Area</vt:lpstr>
      <vt:lpstr>'BK # 78 - NBS'!Print_Area</vt:lpstr>
      <vt:lpstr>'BK # 79 - BEHI'!Print_Area</vt:lpstr>
      <vt:lpstr>'BK # 79 - NBS'!Print_Area</vt:lpstr>
      <vt:lpstr>'BK # 8 - BEHI'!Print_Area</vt:lpstr>
      <vt:lpstr>'BK # 8 - NBS'!Print_Area</vt:lpstr>
      <vt:lpstr>'BK # 80 - BEHI'!Print_Area</vt:lpstr>
      <vt:lpstr>'BK # 80 - NBS'!Print_Area</vt:lpstr>
      <vt:lpstr>'BK # 81 - BEHI'!Print_Area</vt:lpstr>
      <vt:lpstr>'BK # 81 - NBS'!Print_Area</vt:lpstr>
      <vt:lpstr>'BK # 82 - BEHI'!Print_Area</vt:lpstr>
      <vt:lpstr>'BK # 82 - NBS'!Print_Area</vt:lpstr>
      <vt:lpstr>'BK # 83 - BEHI'!Print_Area</vt:lpstr>
      <vt:lpstr>'BK # 83 - NBS'!Print_Area</vt:lpstr>
      <vt:lpstr>'BK # 84 - BEHI'!Print_Area</vt:lpstr>
      <vt:lpstr>'BK # 84 - NBS'!Print_Area</vt:lpstr>
      <vt:lpstr>'BK # 85 - BEHI'!Print_Area</vt:lpstr>
      <vt:lpstr>'BK # 85 - NBS'!Print_Area</vt:lpstr>
      <vt:lpstr>'BK # 86 - BEHI'!Print_Area</vt:lpstr>
      <vt:lpstr>'BK # 86 - NBS'!Print_Area</vt:lpstr>
      <vt:lpstr>'BK # 87 - BEHI'!Print_Area</vt:lpstr>
      <vt:lpstr>'BK # 87 - NBS'!Print_Area</vt:lpstr>
      <vt:lpstr>'BK # 88 - BEHI'!Print_Area</vt:lpstr>
      <vt:lpstr>'BK # 88 - NBS'!Print_Area</vt:lpstr>
      <vt:lpstr>'BK # 89 - BEHI'!Print_Area</vt:lpstr>
      <vt:lpstr>'BK # 89 - NBS'!Print_Area</vt:lpstr>
      <vt:lpstr>'BK # 9 - BEHI'!Print_Area</vt:lpstr>
      <vt:lpstr>'BK # 9 - NBS'!Print_Area</vt:lpstr>
      <vt:lpstr>'BK # 90 - BEHI'!Print_Area</vt:lpstr>
      <vt:lpstr>'BK # 90 - NBS'!Print_Area</vt:lpstr>
      <vt:lpstr>'BK # 91 - BEHI'!Print_Area</vt:lpstr>
      <vt:lpstr>'BK # 91 - NBS'!Print_Area</vt:lpstr>
      <vt:lpstr>'BK # 92 - BEHI'!Print_Area</vt:lpstr>
      <vt:lpstr>'BK # 92 - NBS'!Print_Area</vt:lpstr>
      <vt:lpstr>'BK # 93 - BEHI'!Print_Area</vt:lpstr>
      <vt:lpstr>'BK # 93 - NBS'!Print_Area</vt:lpstr>
      <vt:lpstr>'BK # 94 - BEHI'!Print_Area</vt:lpstr>
      <vt:lpstr>'BK # 94 - NBS'!Print_Area</vt:lpstr>
      <vt:lpstr>'BK # 95 - BEHI'!Print_Area</vt:lpstr>
      <vt:lpstr>'BK # 95 - NBS'!Print_Area</vt:lpstr>
      <vt:lpstr>'BK # 96 - BEHI'!Print_Area</vt:lpstr>
      <vt:lpstr>'BK # 96 - NBS'!Print_Area</vt:lpstr>
      <vt:lpstr>'BK # 97 - BEHI'!Print_Area</vt:lpstr>
      <vt:lpstr>'BK # 97 - NBS'!Print_Area</vt:lpstr>
      <vt:lpstr>'BK # 98 - BEHI'!Print_Area</vt:lpstr>
      <vt:lpstr>'BK # 98 - NBS'!Print_Area</vt:lpstr>
      <vt:lpstr>'BK # 99 - BEHI'!Print_Area</vt:lpstr>
      <vt:lpstr>'BK # 99 - NBS'!Print_Area</vt:lpstr>
      <vt:lpstr>'Bank Summary'!Print_Titles</vt:lpstr>
    </vt:vector>
  </TitlesOfParts>
  <Company>USFWS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rstarr</dc:creator>
  <cp:lastModifiedBy>Cecilia Lane</cp:lastModifiedBy>
  <cp:lastPrinted>2017-05-10T14:53:46Z</cp:lastPrinted>
  <dcterms:created xsi:type="dcterms:W3CDTF">2013-04-15T14:58:02Z</dcterms:created>
  <dcterms:modified xsi:type="dcterms:W3CDTF">2017-08-09T22:10:52Z</dcterms:modified>
</cp:coreProperties>
</file>