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wp.sharepoint.com/projects/Documents/W-19-017 Conowingo WIP Activity 1, PA/Implementation Support/"/>
    </mc:Choice>
  </mc:AlternateContent>
  <xr:revisionPtr revIDLastSave="0" documentId="8_{D08BF91B-7BDE-4328-A0C1-D16550542FA2}" xr6:coauthVersionLast="47" xr6:coauthVersionMax="47" xr10:uidLastSave="{00000000-0000-0000-0000-000000000000}"/>
  <bookViews>
    <workbookView xWindow="28680" yWindow="-6675" windowWidth="38640" windowHeight="21120" firstSheet="1" activeTab="1" xr2:uid="{2A381636-C64E-40C9-B9E0-CCC44C5D577E}"/>
  </bookViews>
  <sheets>
    <sheet name="Total" sheetId="3" r:id="rId1"/>
    <sheet name="Detai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F15" i="2"/>
  <c r="E15" i="2"/>
  <c r="D7" i="3"/>
  <c r="M14" i="2"/>
  <c r="M15" i="2"/>
  <c r="L15" i="2"/>
  <c r="L14" i="2"/>
  <c r="K18" i="2"/>
  <c r="E13" i="2"/>
  <c r="F13" i="2"/>
  <c r="G13" i="2"/>
  <c r="H18" i="2"/>
  <c r="L13" i="2"/>
  <c r="M13" i="2" s="1"/>
  <c r="I18" i="2"/>
  <c r="J18" i="2"/>
  <c r="H24" i="2"/>
  <c r="L11" i="2" l="1"/>
  <c r="M11" i="2" s="1"/>
  <c r="G11" i="2"/>
  <c r="F11" i="2"/>
  <c r="E11" i="2"/>
  <c r="K36" i="2"/>
  <c r="K38" i="2" s="1"/>
  <c r="E6" i="3" s="1"/>
  <c r="M36" i="2"/>
  <c r="L38" i="2"/>
  <c r="C6" i="3" s="1"/>
  <c r="K30" i="2"/>
  <c r="E5" i="3" s="1"/>
  <c r="L8" i="2"/>
  <c r="M8" i="2" s="1"/>
  <c r="E6" i="2"/>
  <c r="F6" i="2"/>
  <c r="G6" i="2"/>
  <c r="E9" i="2"/>
  <c r="F9" i="2"/>
  <c r="G9" i="2"/>
  <c r="E10" i="2"/>
  <c r="F10" i="2"/>
  <c r="G10" i="2"/>
  <c r="E7" i="2"/>
  <c r="F7" i="2"/>
  <c r="G7" i="2"/>
  <c r="L12" i="2"/>
  <c r="M12" i="2" s="1"/>
  <c r="L6" i="2"/>
  <c r="L9" i="2"/>
  <c r="M9" i="2" s="1"/>
  <c r="L10" i="2"/>
  <c r="M10" i="2" s="1"/>
  <c r="L7" i="2"/>
  <c r="M7" i="2" s="1"/>
  <c r="E12" i="2"/>
  <c r="F12" i="2"/>
  <c r="G12" i="2"/>
  <c r="E8" i="2"/>
  <c r="F8" i="2"/>
  <c r="G8" i="2"/>
  <c r="F30" i="2"/>
  <c r="G30" i="2"/>
  <c r="I30" i="2"/>
  <c r="J30" i="2"/>
  <c r="E30" i="2"/>
  <c r="H27" i="2"/>
  <c r="L26" i="2"/>
  <c r="L27" i="2"/>
  <c r="L28" i="2"/>
  <c r="L25" i="2"/>
  <c r="H25" i="2"/>
  <c r="L24" i="2"/>
  <c r="M24" i="2" s="1"/>
  <c r="E38" i="2"/>
  <c r="M25" i="2" l="1"/>
  <c r="G18" i="2"/>
  <c r="F18" i="2"/>
  <c r="E18" i="2"/>
  <c r="M6" i="2"/>
  <c r="L18" i="2"/>
  <c r="M18" i="2" s="1"/>
  <c r="M27" i="2"/>
  <c r="M28" i="2"/>
  <c r="M26" i="2"/>
  <c r="L30" i="2"/>
  <c r="B4" i="3"/>
  <c r="H30" i="2"/>
  <c r="B5" i="3" s="1"/>
  <c r="E4" i="3"/>
  <c r="E7" i="3" s="1"/>
  <c r="H38" i="2"/>
  <c r="M30" i="2" l="1"/>
  <c r="C5" i="3"/>
  <c r="D5" i="3" s="1"/>
  <c r="B6" i="3"/>
  <c r="D6" i="3" s="1"/>
  <c r="M38" i="2"/>
  <c r="C4" i="3"/>
  <c r="B7" i="3" l="1"/>
  <c r="B10" i="3" s="1"/>
  <c r="D4" i="3"/>
  <c r="C7" i="3"/>
</calcChain>
</file>

<file path=xl/sharedStrings.xml><?xml version="1.0" encoding="utf-8"?>
<sst xmlns="http://schemas.openxmlformats.org/spreadsheetml/2006/main" count="180" uniqueCount="81">
  <si>
    <t>Conowingo Watershed Implementation Plan - Nutrient Reduction and Pay for Performance Contracts</t>
  </si>
  <si>
    <t>State</t>
  </si>
  <si>
    <t>Annual Nutrient Reduction (lbs TN)</t>
  </si>
  <si>
    <t>Total Cost (Annual)</t>
  </si>
  <si>
    <t>$/lb TN Reduced</t>
  </si>
  <si>
    <t>Total Investment to date</t>
  </si>
  <si>
    <t>Pennsylvania</t>
  </si>
  <si>
    <t>Maryland</t>
  </si>
  <si>
    <t>New York</t>
  </si>
  <si>
    <t>TOTAL</t>
  </si>
  <si>
    <t>GOAL (lbs TN reduced annually)</t>
  </si>
  <si>
    <t>PERCENTAGE MET</t>
  </si>
  <si>
    <t>Total investment to date includes Program Administrative costs</t>
  </si>
  <si>
    <t>Update Date</t>
  </si>
  <si>
    <t>Best Management Practices</t>
  </si>
  <si>
    <t>Nutrient Management Nitrogen</t>
  </si>
  <si>
    <t>Crop and Soil Management (Conservation Tillage, Alternative Crops)</t>
  </si>
  <si>
    <t>Prescribed Grazing</t>
  </si>
  <si>
    <t>Forest Buffers</t>
  </si>
  <si>
    <t>Wetland Restoration - Headwaters</t>
  </si>
  <si>
    <t>Wetland Restoration - Floodplain</t>
  </si>
  <si>
    <t>Grass Buffers</t>
  </si>
  <si>
    <t>Soil and Water Conservation Plan</t>
  </si>
  <si>
    <t>Manure Incorporation</t>
  </si>
  <si>
    <t>Manure Injection</t>
  </si>
  <si>
    <t>Barnyard Runoff Control</t>
  </si>
  <si>
    <t>Stream Restoration</t>
  </si>
  <si>
    <t>Pennsylvania - administered by PADEP and PENNVEST</t>
  </si>
  <si>
    <t>Nutrient Reduction (total project)</t>
  </si>
  <si>
    <t>Nutrient Reduction (per year)</t>
  </si>
  <si>
    <t>Cost</t>
  </si>
  <si>
    <t>Awardee</t>
  </si>
  <si>
    <t>Project Description</t>
  </si>
  <si>
    <t>Project Status</t>
  </si>
  <si>
    <t>Contract Period (years)</t>
  </si>
  <si>
    <t xml:space="preserve">lb TN </t>
  </si>
  <si>
    <t>lb TP</t>
  </si>
  <si>
    <t>lb TSS</t>
  </si>
  <si>
    <t>Contract Costs (Total)</t>
  </si>
  <si>
    <t>Contract Cost (Annualized)</t>
  </si>
  <si>
    <t>$/lb TN Annualized</t>
  </si>
  <si>
    <t>Chesapeake Conservancy, Inc.</t>
  </si>
  <si>
    <t xml:space="preserve">Beef and Poultry Farm BMPs </t>
  </si>
  <si>
    <t>Implementation complete</t>
  </si>
  <si>
    <t>✓</t>
  </si>
  <si>
    <t>HGS, LLC</t>
  </si>
  <si>
    <t>Wetland and Stream Restoration and Riparian Plantings in York County</t>
  </si>
  <si>
    <t>Wetland and Riparian Grass Buffers Restoration Conowingo Creek</t>
  </si>
  <si>
    <t>Herbert, Rowland, &amp; Grubic, Inc.</t>
  </si>
  <si>
    <t>Dairy and Beef Farm BMPs (2 sites)</t>
  </si>
  <si>
    <t>Wetland Restoration in Adams County</t>
  </si>
  <si>
    <t>Wetland Restoration and Riparian Buffer Fencing in York County</t>
  </si>
  <si>
    <t>Lancaster Farmland Trust</t>
  </si>
  <si>
    <t>Dairy and Sheep Farm Stormwater Management BMPs (2 sites)</t>
  </si>
  <si>
    <t>Design</t>
  </si>
  <si>
    <t>Wetland re-establishment, wetland restoration, pasture fencing, and forested buffers (2 sites)</t>
  </si>
  <si>
    <t>Conservation Innovation Fund</t>
  </si>
  <si>
    <t>Alternative Crops for Environmental Benefits</t>
  </si>
  <si>
    <t>Construction</t>
  </si>
  <si>
    <t>Keystone Streams, LLC</t>
  </si>
  <si>
    <t>Keystone Streams Rohrer Farm Riparian Forest Buffer</t>
  </si>
  <si>
    <t>Chester County</t>
  </si>
  <si>
    <t>LGI Investments - various projects</t>
  </si>
  <si>
    <t>Planning/Design</t>
  </si>
  <si>
    <t>ADMINISTRATIVE (currently no administrative has been used, although PENNVEST is allowed up to 4%)</t>
  </si>
  <si>
    <t>Maryland  - administered by MDE and Susquehanna River Basin Commission (SRBC)</t>
  </si>
  <si>
    <t>Precision Nutrient Management</t>
  </si>
  <si>
    <t>Year 1 complete</t>
  </si>
  <si>
    <t>-</t>
  </si>
  <si>
    <t>Alliance for the Chesapeake</t>
  </si>
  <si>
    <t>Forest Riparian Buffers and Land Use Conversion</t>
  </si>
  <si>
    <t>Rosetree Consulting, LLC</t>
  </si>
  <si>
    <t>Keystone Stream, LLC</t>
  </si>
  <si>
    <t>Forest Riparian Buffers</t>
  </si>
  <si>
    <t>Ecotone, LLC</t>
  </si>
  <si>
    <t>Stream Restoration (2 Projects)</t>
  </si>
  <si>
    <t>ADMINISTRATIVE (7.5%)</t>
  </si>
  <si>
    <t>New York - administered by NY DEP and Upper Susquehanna Coalition</t>
  </si>
  <si>
    <t>Upper Susquehanna Coalition</t>
  </si>
  <si>
    <t>Natural filters and sustainable farm practices</t>
  </si>
  <si>
    <t>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</si>
</sst>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Aptos Narrow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44" fontId="0" fillId="0" borderId="5" xfId="1" applyFont="1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44" fontId="0" fillId="0" borderId="0" xfId="0" applyNumberFormat="1"/>
    <xf numFmtId="164" fontId="0" fillId="0" borderId="0" xfId="2" applyNumberFormat="1" applyFont="1" applyBorder="1"/>
    <xf numFmtId="44" fontId="0" fillId="0" borderId="5" xfId="1" applyFont="1" applyBorder="1" applyAlignment="1">
      <alignment horizontal="center" vertical="center"/>
    </xf>
    <xf numFmtId="43" fontId="0" fillId="0" borderId="1" xfId="2" applyFont="1" applyBorder="1" applyAlignment="1">
      <alignment vertical="top" wrapText="1"/>
    </xf>
    <xf numFmtId="0" fontId="2" fillId="0" borderId="11" xfId="0" applyFont="1" applyBorder="1"/>
    <xf numFmtId="44" fontId="2" fillId="0" borderId="13" xfId="1" applyFont="1" applyFill="1" applyBorder="1"/>
    <xf numFmtId="44" fontId="2" fillId="0" borderId="1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/>
    <xf numFmtId="44" fontId="2" fillId="5" borderId="7" xfId="0" applyNumberFormat="1" applyFont="1" applyFill="1" applyBorder="1"/>
    <xf numFmtId="44" fontId="2" fillId="5" borderId="8" xfId="0" applyNumberFormat="1" applyFont="1" applyFill="1" applyBorder="1"/>
    <xf numFmtId="43" fontId="0" fillId="0" borderId="1" xfId="0" applyNumberFormat="1" applyBorder="1" applyAlignment="1">
      <alignment vertical="top" wrapText="1"/>
    </xf>
    <xf numFmtId="0" fontId="2" fillId="0" borderId="0" xfId="0" applyFont="1" applyAlignment="1">
      <alignment horizontal="center"/>
    </xf>
    <xf numFmtId="44" fontId="2" fillId="0" borderId="0" xfId="1" applyFont="1" applyFill="1" applyBorder="1"/>
    <xf numFmtId="44" fontId="2" fillId="0" borderId="0" xfId="1" applyFont="1" applyFill="1" applyBorder="1" applyAlignment="1">
      <alignment horizontal="center"/>
    </xf>
    <xf numFmtId="43" fontId="2" fillId="0" borderId="0" xfId="2" applyFont="1" applyFill="1" applyBorder="1"/>
    <xf numFmtId="44" fontId="2" fillId="0" borderId="0" xfId="0" applyNumberFormat="1" applyFont="1"/>
    <xf numFmtId="9" fontId="0" fillId="0" borderId="0" xfId="3" applyFont="1" applyFill="1" applyBorder="1"/>
    <xf numFmtId="0" fontId="0" fillId="0" borderId="0" xfId="0" applyAlignment="1">
      <alignment horizontal="center" vertical="center"/>
    </xf>
    <xf numFmtId="43" fontId="1" fillId="0" borderId="0" xfId="2" applyFont="1" applyFill="1" applyBorder="1" applyAlignment="1">
      <alignment vertical="top" wrapText="1"/>
    </xf>
    <xf numFmtId="44" fontId="1" fillId="0" borderId="0" xfId="1" applyFont="1" applyFill="1" applyBorder="1" applyAlignment="1">
      <alignment vertical="center"/>
    </xf>
    <xf numFmtId="44" fontId="1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6" fontId="1" fillId="0" borderId="0" xfId="1" applyNumberFormat="1" applyFont="1" applyFill="1" applyBorder="1" applyAlignment="1">
      <alignment vertical="center"/>
    </xf>
    <xf numFmtId="43" fontId="1" fillId="0" borderId="0" xfId="2" applyFont="1" applyFill="1" applyBorder="1"/>
    <xf numFmtId="44" fontId="1" fillId="0" borderId="0" xfId="1" applyFont="1" applyFill="1" applyBorder="1" applyAlignment="1">
      <alignment horizontal="center"/>
    </xf>
    <xf numFmtId="44" fontId="1" fillId="0" borderId="0" xfId="1" applyFont="1" applyFill="1" applyBorder="1"/>
    <xf numFmtId="164" fontId="1" fillId="0" borderId="0" xfId="2" applyNumberFormat="1" applyFont="1" applyFill="1" applyBorder="1"/>
    <xf numFmtId="164" fontId="0" fillId="0" borderId="0" xfId="2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44" fontId="0" fillId="0" borderId="9" xfId="1" applyFont="1" applyBorder="1" applyAlignment="1">
      <alignment vertical="center"/>
    </xf>
    <xf numFmtId="44" fontId="2" fillId="0" borderId="15" xfId="1" applyFont="1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5" borderId="16" xfId="0" applyNumberFormat="1" applyFont="1" applyFill="1" applyBorder="1"/>
    <xf numFmtId="44" fontId="2" fillId="5" borderId="17" xfId="0" applyNumberFormat="1" applyFont="1" applyFill="1" applyBorder="1"/>
    <xf numFmtId="0" fontId="0" fillId="0" borderId="3" xfId="0" applyBorder="1"/>
    <xf numFmtId="0" fontId="0" fillId="0" borderId="18" xfId="0" applyBorder="1"/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44" fontId="0" fillId="0" borderId="5" xfId="1" applyFont="1" applyFill="1" applyBorder="1" applyAlignment="1">
      <alignment vertical="center"/>
    </xf>
    <xf numFmtId="43" fontId="2" fillId="5" borderId="7" xfId="2" applyFont="1" applyFill="1" applyBorder="1" applyAlignment="1">
      <alignment horizontal="center"/>
    </xf>
    <xf numFmtId="43" fontId="2" fillId="5" borderId="23" xfId="2" applyFont="1" applyFill="1" applyBorder="1" applyAlignment="1">
      <alignment horizontal="center"/>
    </xf>
    <xf numFmtId="43" fontId="2" fillId="5" borderId="8" xfId="2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5" borderId="7" xfId="0" applyFont="1" applyFill="1" applyBorder="1"/>
    <xf numFmtId="0" fontId="2" fillId="5" borderId="23" xfId="0" applyFont="1" applyFill="1" applyBorder="1"/>
    <xf numFmtId="0" fontId="2" fillId="0" borderId="21" xfId="0" applyFont="1" applyBorder="1" applyAlignment="1">
      <alignment horizontal="center"/>
    </xf>
    <xf numFmtId="43" fontId="2" fillId="5" borderId="25" xfId="2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5" borderId="24" xfId="2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44" fontId="0" fillId="0" borderId="1" xfId="1" applyFont="1" applyBorder="1" applyAlignment="1">
      <alignment horizontal="center" vertical="center"/>
    </xf>
    <xf numFmtId="44" fontId="0" fillId="5" borderId="1" xfId="0" applyNumberFormat="1" applyFill="1" applyBorder="1"/>
    <xf numFmtId="43" fontId="0" fillId="5" borderId="1" xfId="2" applyFont="1" applyFill="1" applyBorder="1"/>
    <xf numFmtId="4" fontId="0" fillId="0" borderId="5" xfId="0" quotePrefix="1" applyNumberFormat="1" applyBorder="1" applyAlignment="1">
      <alignment horizontal="center" vertical="center"/>
    </xf>
    <xf numFmtId="4" fontId="0" fillId="0" borderId="1" xfId="0" quotePrefix="1" applyNumberFormat="1" applyBorder="1" applyAlignment="1">
      <alignment horizontal="center" vertical="center"/>
    </xf>
    <xf numFmtId="4" fontId="0" fillId="0" borderId="6" xfId="0" quotePrefix="1" applyNumberFormat="1" applyBorder="1" applyAlignment="1">
      <alignment horizontal="center" vertical="center"/>
    </xf>
    <xf numFmtId="4" fontId="0" fillId="0" borderId="20" xfId="0" quotePrefix="1" applyNumberFormat="1" applyBorder="1" applyAlignment="1">
      <alignment horizontal="center" vertical="center"/>
    </xf>
    <xf numFmtId="4" fontId="3" fillId="0" borderId="20" xfId="0" quotePrefix="1" applyNumberFormat="1" applyFont="1" applyBorder="1" applyAlignment="1">
      <alignment horizontal="center" vertical="center"/>
    </xf>
    <xf numFmtId="4" fontId="3" fillId="0" borderId="1" xfId="0" quotePrefix="1" applyNumberFormat="1" applyFont="1" applyBorder="1" applyAlignment="1">
      <alignment horizontal="center" vertical="center"/>
    </xf>
    <xf numFmtId="4" fontId="3" fillId="0" borderId="6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4" fontId="2" fillId="0" borderId="15" xfId="1" applyFont="1" applyFill="1" applyBorder="1" applyAlignment="1">
      <alignment vertical="center"/>
    </xf>
    <xf numFmtId="44" fontId="2" fillId="0" borderId="10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" fontId="0" fillId="0" borderId="5" xfId="0" quotePrefix="1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13" xfId="0" quotePrefix="1" applyNumberFormat="1" applyBorder="1" applyAlignment="1">
      <alignment horizontal="center" vertical="center"/>
    </xf>
    <xf numFmtId="4" fontId="0" fillId="0" borderId="11" xfId="0" quotePrefix="1" applyNumberFormat="1" applyBorder="1" applyAlignment="1">
      <alignment horizontal="center" vertical="center"/>
    </xf>
    <xf numFmtId="4" fontId="0" fillId="0" borderId="10" xfId="0" quotePrefix="1" applyNumberFormat="1" applyBorder="1" applyAlignment="1">
      <alignment horizontal="center" vertical="center"/>
    </xf>
    <xf numFmtId="44" fontId="0" fillId="0" borderId="13" xfId="1" applyFont="1" applyFill="1" applyBorder="1" applyAlignment="1">
      <alignment vertical="center"/>
    </xf>
    <xf numFmtId="44" fontId="0" fillId="0" borderId="15" xfId="1" applyFont="1" applyFill="1" applyBorder="1" applyAlignment="1">
      <alignment vertical="center"/>
    </xf>
    <xf numFmtId="44" fontId="0" fillId="0" borderId="10" xfId="1" applyFont="1" applyBorder="1" applyAlignment="1">
      <alignment horizontal="center" vertical="center"/>
    </xf>
    <xf numFmtId="44" fontId="1" fillId="0" borderId="13" xfId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3" fontId="0" fillId="0" borderId="2" xfId="2" applyFont="1" applyBorder="1" applyAlignment="1">
      <alignment horizontal="center" vertical="center" wrapText="1"/>
    </xf>
    <xf numFmtId="43" fontId="0" fillId="0" borderId="6" xfId="2" applyFont="1" applyBorder="1" applyAlignment="1">
      <alignment horizontal="center" vertical="center" wrapText="1"/>
    </xf>
    <xf numFmtId="43" fontId="0" fillId="0" borderId="20" xfId="2" applyFont="1" applyBorder="1" applyAlignment="1">
      <alignment horizontal="center" vertical="center" wrapText="1"/>
    </xf>
    <xf numFmtId="0" fontId="0" fillId="0" borderId="26" xfId="0" applyBorder="1"/>
    <xf numFmtId="0" fontId="2" fillId="0" borderId="2" xfId="0" applyFont="1" applyBorder="1" applyAlignment="1">
      <alignment horizontal="center" vertical="center"/>
    </xf>
    <xf numFmtId="0" fontId="2" fillId="0" borderId="12" xfId="0" applyFont="1" applyBorder="1"/>
    <xf numFmtId="0" fontId="2" fillId="5" borderId="24" xfId="0" applyFont="1" applyFill="1" applyBorder="1"/>
    <xf numFmtId="0" fontId="0" fillId="0" borderId="12" xfId="0" applyBorder="1" applyAlignment="1">
      <alignment vertical="center"/>
    </xf>
    <xf numFmtId="0" fontId="2" fillId="5" borderId="27" xfId="0" applyFont="1" applyFill="1" applyBorder="1"/>
    <xf numFmtId="0" fontId="0" fillId="0" borderId="0" xfId="0" applyAlignment="1">
      <alignment textRotation="90"/>
    </xf>
    <xf numFmtId="44" fontId="0" fillId="0" borderId="0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textRotation="90" wrapText="1"/>
    </xf>
    <xf numFmtId="0" fontId="5" fillId="2" borderId="0" xfId="0" applyFont="1" applyFill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0" fillId="5" borderId="1" xfId="1" applyNumberFormat="1" applyFont="1" applyFill="1" applyBorder="1"/>
    <xf numFmtId="165" fontId="0" fillId="0" borderId="1" xfId="0" applyNumberFormat="1" applyBorder="1"/>
    <xf numFmtId="165" fontId="0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4" fontId="3" fillId="0" borderId="2" xfId="0" quotePrefix="1" applyNumberFormat="1" applyFont="1" applyBorder="1" applyAlignment="1">
      <alignment horizontal="center" vertical="center"/>
    </xf>
    <xf numFmtId="44" fontId="0" fillId="0" borderId="28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2" fillId="0" borderId="0" xfId="0" applyFont="1" applyAlignment="1">
      <alignment horizontal="left"/>
    </xf>
    <xf numFmtId="14" fontId="9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22F7-0FD0-470E-AE1A-825D1B7E3D15}">
  <dimension ref="A1:F33"/>
  <sheetViews>
    <sheetView zoomScale="130" zoomScaleNormal="130" zoomScaleSheetLayoutView="100" workbookViewId="0">
      <selection activeCell="B22" sqref="B22"/>
    </sheetView>
  </sheetViews>
  <sheetFormatPr defaultRowHeight="14.45"/>
  <cols>
    <col min="1" max="1" width="28.7109375" customWidth="1"/>
    <col min="2" max="5" width="16.7109375" customWidth="1"/>
  </cols>
  <sheetData>
    <row r="1" spans="1:6" ht="15.6">
      <c r="A1" s="62" t="s">
        <v>0</v>
      </c>
      <c r="B1" s="139"/>
      <c r="C1" s="139"/>
      <c r="D1" s="139"/>
      <c r="E1" s="139"/>
      <c r="F1" s="139"/>
    </row>
    <row r="3" spans="1:6" ht="28.9">
      <c r="A3" s="63" t="s">
        <v>1</v>
      </c>
      <c r="B3" s="41" t="s">
        <v>2</v>
      </c>
      <c r="C3" s="41" t="s">
        <v>3</v>
      </c>
      <c r="D3" s="41" t="s">
        <v>4</v>
      </c>
      <c r="E3" s="41" t="s">
        <v>5</v>
      </c>
    </row>
    <row r="4" spans="1:6">
      <c r="A4" s="38" t="s">
        <v>6</v>
      </c>
      <c r="B4" s="15">
        <f>Detail!H18</f>
        <v>89684.980000000025</v>
      </c>
      <c r="C4" s="126">
        <f>Detail!L18</f>
        <v>1399167.3230000001</v>
      </c>
      <c r="D4" s="64">
        <f>C4/B4</f>
        <v>15.60091024160344</v>
      </c>
      <c r="E4" s="125">
        <f>Detail!K18</f>
        <v>31491324.459999997</v>
      </c>
    </row>
    <row r="5" spans="1:6">
      <c r="A5" s="38" t="s">
        <v>7</v>
      </c>
      <c r="B5" s="7">
        <f>Detail!H30</f>
        <v>164549.77566666665</v>
      </c>
      <c r="C5" s="126">
        <f>Detail!L30</f>
        <v>1822423.3886666666</v>
      </c>
      <c r="D5" s="64">
        <f>C5/B5</f>
        <v>11.075210411458739</v>
      </c>
      <c r="E5" s="125">
        <f>Detail!K30</f>
        <v>13572882.720000001</v>
      </c>
    </row>
    <row r="6" spans="1:6">
      <c r="A6" s="39" t="s">
        <v>8</v>
      </c>
      <c r="B6" s="15">
        <f>Detail!H38</f>
        <v>2457</v>
      </c>
      <c r="C6" s="127">
        <f>Detail!L38</f>
        <v>44333.15</v>
      </c>
      <c r="D6" s="64">
        <f>C6/B6</f>
        <v>18.043610093610095</v>
      </c>
      <c r="E6" s="125">
        <f>Detail!K38</f>
        <v>221665.75</v>
      </c>
    </row>
    <row r="7" spans="1:6">
      <c r="A7" s="12" t="s">
        <v>9</v>
      </c>
      <c r="B7" s="66">
        <f>SUM(B4:B6)</f>
        <v>256691.75566666666</v>
      </c>
      <c r="C7" s="124">
        <f>SUM(C4:C6)</f>
        <v>3265923.8616666668</v>
      </c>
      <c r="D7" s="65">
        <f>C7/B7</f>
        <v>12.723135003633354</v>
      </c>
      <c r="E7" s="124">
        <f>SUM(E4:E6)</f>
        <v>45285872.93</v>
      </c>
    </row>
    <row r="8" spans="1:6">
      <c r="B8" s="5"/>
      <c r="C8" s="4"/>
      <c r="D8" s="4"/>
    </row>
    <row r="9" spans="1:6">
      <c r="A9" s="1" t="s">
        <v>10</v>
      </c>
      <c r="B9" s="5">
        <v>6000000</v>
      </c>
      <c r="D9" s="4"/>
    </row>
    <row r="10" spans="1:6">
      <c r="A10" s="1" t="s">
        <v>11</v>
      </c>
      <c r="B10" s="21">
        <f>B7/B9</f>
        <v>4.2781959277777774E-2</v>
      </c>
    </row>
    <row r="11" spans="1:6">
      <c r="C11" s="4"/>
    </row>
    <row r="12" spans="1:6">
      <c r="B12" s="139"/>
    </row>
    <row r="13" spans="1:6">
      <c r="A13" s="128" t="s">
        <v>12</v>
      </c>
      <c r="C13" s="139"/>
      <c r="D13" s="139"/>
    </row>
    <row r="14" spans="1:6">
      <c r="A14" s="139"/>
      <c r="B14" s="28"/>
      <c r="C14" s="30"/>
      <c r="D14" s="29"/>
    </row>
    <row r="15" spans="1:6">
      <c r="A15" s="137" t="s">
        <v>13</v>
      </c>
      <c r="B15" s="138">
        <v>46153</v>
      </c>
      <c r="C15" s="30"/>
      <c r="D15" s="29"/>
    </row>
    <row r="16" spans="1:6">
      <c r="A16" s="139"/>
      <c r="C16" s="30"/>
      <c r="D16" s="29"/>
    </row>
    <row r="17" spans="1:4">
      <c r="B17" s="28"/>
      <c r="C17" s="4"/>
      <c r="D17" s="4"/>
    </row>
    <row r="18" spans="1:4">
      <c r="A18" s="139"/>
      <c r="B18" s="31"/>
      <c r="C18" s="4"/>
      <c r="D18" s="4"/>
    </row>
    <row r="19" spans="1:4">
      <c r="B19" s="31"/>
      <c r="C19" s="4"/>
      <c r="D19" s="4"/>
    </row>
    <row r="21" spans="1:4">
      <c r="C21" s="4"/>
    </row>
    <row r="22" spans="1:4">
      <c r="B22" s="139"/>
      <c r="C22" s="140"/>
      <c r="D22" s="140"/>
    </row>
    <row r="23" spans="1:4">
      <c r="A23" s="139"/>
      <c r="C23" s="139"/>
      <c r="D23" s="139"/>
    </row>
    <row r="24" spans="1:4">
      <c r="A24" s="22"/>
      <c r="B24" s="23"/>
      <c r="C24" s="24"/>
      <c r="D24" s="25"/>
    </row>
    <row r="25" spans="1:4">
      <c r="A25" s="26"/>
      <c r="B25" s="23"/>
      <c r="C25" s="27"/>
      <c r="D25" s="25"/>
    </row>
    <row r="26" spans="1:4">
      <c r="A26" s="26"/>
      <c r="B26" s="23"/>
      <c r="C26" s="25"/>
      <c r="D26" s="25"/>
    </row>
    <row r="27" spans="1:4">
      <c r="A27" s="26"/>
      <c r="B27" s="23"/>
      <c r="C27" s="25"/>
      <c r="D27" s="25"/>
    </row>
    <row r="28" spans="1:4">
      <c r="A28" s="26"/>
      <c r="B28" s="23"/>
      <c r="C28" s="24"/>
      <c r="D28" s="25"/>
    </row>
    <row r="29" spans="1:4">
      <c r="A29" s="139"/>
      <c r="B29" s="28"/>
      <c r="C29" s="29"/>
      <c r="D29" s="29"/>
    </row>
    <row r="30" spans="1:4">
      <c r="A30" s="139"/>
      <c r="B30" s="28"/>
      <c r="C30" s="30"/>
      <c r="D30" s="29"/>
    </row>
    <row r="31" spans="1:4">
      <c r="A31" s="16"/>
      <c r="B31" s="1"/>
      <c r="C31" s="17"/>
      <c r="D31" s="18"/>
    </row>
    <row r="32" spans="1:4">
      <c r="A32" s="16"/>
      <c r="B32" s="1"/>
      <c r="C32" s="17"/>
      <c r="D32" s="18"/>
    </row>
    <row r="33" spans="1:4">
      <c r="A33" s="1"/>
      <c r="B33" s="19"/>
      <c r="C33" s="20"/>
      <c r="D33" s="20"/>
    </row>
  </sheetData>
  <mergeCells count="1">
    <mergeCell ref="C22:D22"/>
  </mergeCells>
  <pageMargins left="0.5" right="0.5" top="0.5" bottom="1" header="0.3" footer="0.3"/>
  <pageSetup orientation="landscape" horizontalDpi="0" verticalDpi="0" r:id="rId1"/>
  <ignoredErrors>
    <ignoredError sqref="D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6C78-FBAB-47FA-B049-BCA7E6BC3ECD}">
  <dimension ref="A1:AB38"/>
  <sheetViews>
    <sheetView tabSelected="1" zoomScale="90" zoomScaleNormal="90" zoomScaleSheetLayoutView="100" workbookViewId="0">
      <pane xSplit="1" ySplit="1" topLeftCell="B2" activePane="bottomRight" state="frozen"/>
      <selection pane="bottomRight" activeCell="H14" sqref="H14"/>
      <selection pane="bottomLeft" activeCell="A2" sqref="A2"/>
      <selection pane="topRight" activeCell="B1" sqref="B1"/>
    </sheetView>
  </sheetViews>
  <sheetFormatPr defaultRowHeight="14.45"/>
  <cols>
    <col min="1" max="1" width="16.28515625" customWidth="1"/>
    <col min="2" max="2" width="39.85546875" customWidth="1"/>
    <col min="3" max="3" width="15.28515625" bestFit="1" customWidth="1"/>
    <col min="4" max="4" width="16" style="11" customWidth="1"/>
    <col min="5" max="5" width="13.7109375" style="11" bestFit="1" customWidth="1"/>
    <col min="6" max="6" width="12.7109375" style="11" customWidth="1"/>
    <col min="7" max="7" width="17.140625" style="11" customWidth="1"/>
    <col min="8" max="9" width="12.7109375" style="11" customWidth="1"/>
    <col min="10" max="10" width="13.7109375" style="11" bestFit="1" customWidth="1"/>
    <col min="11" max="12" width="16" customWidth="1"/>
    <col min="13" max="13" width="12.7109375" customWidth="1"/>
    <col min="14" max="14" width="5" customWidth="1"/>
    <col min="15" max="15" width="6.7109375" customWidth="1"/>
    <col min="16" max="16" width="10.7109375" customWidth="1"/>
    <col min="17" max="26" width="6.7109375" customWidth="1"/>
  </cols>
  <sheetData>
    <row r="1" spans="1:28" ht="15.6">
      <c r="A1" s="62" t="s">
        <v>0</v>
      </c>
      <c r="D1" s="139"/>
      <c r="E1" s="139"/>
      <c r="F1" s="139"/>
      <c r="G1" s="139"/>
      <c r="H1" s="139"/>
      <c r="I1" s="139"/>
      <c r="J1" s="139"/>
      <c r="O1" s="141" t="s">
        <v>14</v>
      </c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8" ht="126" customHeight="1">
      <c r="D2" s="139"/>
      <c r="E2" s="139"/>
      <c r="F2" s="139"/>
      <c r="G2" s="139"/>
      <c r="H2" s="139"/>
      <c r="I2" s="139"/>
      <c r="J2" s="139"/>
      <c r="N2" s="1"/>
      <c r="O2" s="119" t="s">
        <v>15</v>
      </c>
      <c r="P2" s="119" t="s">
        <v>16</v>
      </c>
      <c r="Q2" s="119" t="s">
        <v>17</v>
      </c>
      <c r="R2" s="119" t="s">
        <v>18</v>
      </c>
      <c r="S2" s="119" t="s">
        <v>19</v>
      </c>
      <c r="T2" s="119" t="s">
        <v>20</v>
      </c>
      <c r="U2" s="119" t="s">
        <v>21</v>
      </c>
      <c r="V2" s="119" t="s">
        <v>22</v>
      </c>
      <c r="W2" s="119" t="s">
        <v>23</v>
      </c>
      <c r="X2" s="119" t="s">
        <v>24</v>
      </c>
      <c r="Y2" s="119" t="s">
        <v>25</v>
      </c>
      <c r="Z2" s="119" t="s">
        <v>26</v>
      </c>
      <c r="AB2" s="118"/>
    </row>
    <row r="3" spans="1:28" ht="15" thickBot="1">
      <c r="A3" s="1" t="s">
        <v>27</v>
      </c>
      <c r="D3" s="139"/>
      <c r="E3" s="139"/>
      <c r="F3" s="139"/>
      <c r="G3" s="139"/>
      <c r="H3" s="139"/>
      <c r="I3" s="139"/>
      <c r="J3" s="139"/>
      <c r="Z3" s="112"/>
      <c r="AA3" s="112"/>
      <c r="AB3" s="112"/>
    </row>
    <row r="4" spans="1:28">
      <c r="A4" s="44"/>
      <c r="B4" s="45"/>
      <c r="C4" s="106"/>
      <c r="D4" s="91"/>
      <c r="E4" s="142" t="s">
        <v>28</v>
      </c>
      <c r="F4" s="143"/>
      <c r="G4" s="144"/>
      <c r="H4" s="143" t="s">
        <v>29</v>
      </c>
      <c r="I4" s="143"/>
      <c r="J4" s="144"/>
      <c r="K4" s="145" t="s">
        <v>30</v>
      </c>
      <c r="L4" s="143"/>
      <c r="M4" s="146"/>
      <c r="N4" s="16"/>
    </row>
    <row r="5" spans="1:28" ht="28.9">
      <c r="A5" s="46" t="s">
        <v>31</v>
      </c>
      <c r="B5" s="40" t="s">
        <v>32</v>
      </c>
      <c r="C5" s="107" t="s">
        <v>33</v>
      </c>
      <c r="D5" s="92" t="s">
        <v>34</v>
      </c>
      <c r="E5" s="98" t="s">
        <v>35</v>
      </c>
      <c r="F5" s="99" t="s">
        <v>36</v>
      </c>
      <c r="G5" s="100" t="s">
        <v>37</v>
      </c>
      <c r="H5" s="101" t="s">
        <v>35</v>
      </c>
      <c r="I5" s="99" t="s">
        <v>36</v>
      </c>
      <c r="J5" s="100" t="s">
        <v>37</v>
      </c>
      <c r="K5" s="34" t="s">
        <v>38</v>
      </c>
      <c r="L5" s="35" t="s">
        <v>39</v>
      </c>
      <c r="M5" s="130" t="s">
        <v>40</v>
      </c>
      <c r="N5" s="115"/>
    </row>
    <row r="6" spans="1:28" ht="28.9">
      <c r="A6" s="48" t="s">
        <v>41</v>
      </c>
      <c r="B6" s="80" t="s">
        <v>42</v>
      </c>
      <c r="C6" s="129" t="s">
        <v>43</v>
      </c>
      <c r="D6" s="94">
        <v>20</v>
      </c>
      <c r="E6" s="67">
        <f>H6*D6</f>
        <v>18606.400000000001</v>
      </c>
      <c r="F6" s="68">
        <f>I6*D6</f>
        <v>2726.2</v>
      </c>
      <c r="G6" s="73">
        <f>J6*D6</f>
        <v>70986.600000000006</v>
      </c>
      <c r="H6" s="71">
        <v>930.32</v>
      </c>
      <c r="I6" s="72">
        <v>136.31</v>
      </c>
      <c r="J6" s="73">
        <v>3549.33</v>
      </c>
      <c r="K6" s="6">
        <v>185338.35</v>
      </c>
      <c r="L6" s="36">
        <f>K6/D6</f>
        <v>9266.9174999999996</v>
      </c>
      <c r="M6" s="3">
        <f>L6/H6</f>
        <v>9.96099997850202</v>
      </c>
      <c r="N6" s="113"/>
      <c r="Y6" s="120" t="s">
        <v>44</v>
      </c>
    </row>
    <row r="7" spans="1:28" ht="28.9">
      <c r="A7" s="47" t="s">
        <v>45</v>
      </c>
      <c r="B7" s="80" t="s">
        <v>46</v>
      </c>
      <c r="C7" s="129" t="s">
        <v>43</v>
      </c>
      <c r="D7" s="94">
        <v>20</v>
      </c>
      <c r="E7" s="67">
        <f>H7*D7</f>
        <v>4520</v>
      </c>
      <c r="F7" s="68">
        <f>I7*D7</f>
        <v>780</v>
      </c>
      <c r="G7" s="73">
        <f>J7*D7</f>
        <v>5841888</v>
      </c>
      <c r="H7" s="71">
        <v>226</v>
      </c>
      <c r="I7" s="72">
        <v>39</v>
      </c>
      <c r="J7" s="73">
        <v>292094.40000000002</v>
      </c>
      <c r="K7" s="6">
        <v>675016.8</v>
      </c>
      <c r="L7" s="36">
        <f>K7/D7</f>
        <v>33750.840000000004</v>
      </c>
      <c r="M7" s="3">
        <f>L7/H7</f>
        <v>149.34</v>
      </c>
      <c r="N7" s="113"/>
      <c r="T7" s="120" t="s">
        <v>44</v>
      </c>
      <c r="U7" s="120" t="s">
        <v>44</v>
      </c>
    </row>
    <row r="8" spans="1:28" ht="28.9">
      <c r="A8" s="47" t="s">
        <v>45</v>
      </c>
      <c r="B8" s="80" t="s">
        <v>47</v>
      </c>
      <c r="C8" s="129" t="s">
        <v>43</v>
      </c>
      <c r="D8" s="93">
        <v>20</v>
      </c>
      <c r="E8" s="67">
        <f>H8*D8</f>
        <v>588779</v>
      </c>
      <c r="F8" s="68">
        <f>I8*D8</f>
        <v>92180</v>
      </c>
      <c r="G8" s="69">
        <f>J8*D8</f>
        <v>2127240</v>
      </c>
      <c r="H8" s="70">
        <v>29438.95</v>
      </c>
      <c r="I8" s="68">
        <v>4609</v>
      </c>
      <c r="J8" s="69">
        <v>106362</v>
      </c>
      <c r="K8" s="2">
        <v>5869832.2400000002</v>
      </c>
      <c r="L8" s="36">
        <f>K8/D8</f>
        <v>293491.61200000002</v>
      </c>
      <c r="M8" s="3">
        <f>L8/H8</f>
        <v>9.969499999150786</v>
      </c>
      <c r="N8" s="113"/>
      <c r="T8" s="120" t="s">
        <v>44</v>
      </c>
      <c r="U8" s="120" t="s">
        <v>44</v>
      </c>
    </row>
    <row r="9" spans="1:28" ht="28.9">
      <c r="A9" s="48" t="s">
        <v>48</v>
      </c>
      <c r="B9" s="80" t="s">
        <v>49</v>
      </c>
      <c r="C9" s="129" t="s">
        <v>43</v>
      </c>
      <c r="D9" s="94">
        <v>20</v>
      </c>
      <c r="E9" s="67">
        <f t="shared" ref="E9:E10" si="0">H9*D9</f>
        <v>54060</v>
      </c>
      <c r="F9" s="68">
        <f t="shared" ref="F9:F10" si="1">I9*D9</f>
        <v>10620</v>
      </c>
      <c r="G9" s="73">
        <f t="shared" ref="G9:G10" si="2">J9*D9</f>
        <v>163760</v>
      </c>
      <c r="H9" s="71">
        <v>2703</v>
      </c>
      <c r="I9" s="72">
        <v>531</v>
      </c>
      <c r="J9" s="73">
        <v>8188</v>
      </c>
      <c r="K9" s="6">
        <v>2195998.29</v>
      </c>
      <c r="L9" s="36">
        <f t="shared" ref="L9:L10" si="3">K9/D9</f>
        <v>109799.9145</v>
      </c>
      <c r="M9" s="3">
        <f t="shared" ref="M9:M10" si="4">L9/H9</f>
        <v>40.621499999999997</v>
      </c>
      <c r="N9" s="113"/>
      <c r="Y9" s="120" t="s">
        <v>44</v>
      </c>
    </row>
    <row r="10" spans="1:28" ht="28.9">
      <c r="A10" s="48" t="s">
        <v>45</v>
      </c>
      <c r="B10" s="80" t="s">
        <v>50</v>
      </c>
      <c r="C10" s="129" t="s">
        <v>43</v>
      </c>
      <c r="D10" s="94">
        <v>20</v>
      </c>
      <c r="E10" s="67">
        <f t="shared" si="0"/>
        <v>392344.80000000005</v>
      </c>
      <c r="F10" s="68">
        <f t="shared" si="1"/>
        <v>98712.8</v>
      </c>
      <c r="G10" s="73">
        <f t="shared" si="2"/>
        <v>55415952.800000004</v>
      </c>
      <c r="H10" s="71">
        <v>19617.240000000002</v>
      </c>
      <c r="I10" s="72">
        <v>4935.6400000000003</v>
      </c>
      <c r="J10" s="73">
        <v>2770797.64</v>
      </c>
      <c r="K10" s="2">
        <v>7458474.6500000004</v>
      </c>
      <c r="L10" s="36">
        <f t="shared" si="3"/>
        <v>372923.73250000004</v>
      </c>
      <c r="M10" s="3">
        <f t="shared" si="4"/>
        <v>19.010000005097556</v>
      </c>
      <c r="N10" s="113"/>
      <c r="S10" s="120" t="s">
        <v>44</v>
      </c>
      <c r="U10" s="120" t="s">
        <v>44</v>
      </c>
    </row>
    <row r="11" spans="1:28" ht="28.9">
      <c r="A11" s="47" t="s">
        <v>45</v>
      </c>
      <c r="B11" s="80" t="s">
        <v>51</v>
      </c>
      <c r="C11" s="129" t="s">
        <v>43</v>
      </c>
      <c r="D11" s="94">
        <v>20</v>
      </c>
      <c r="E11" s="67">
        <f t="shared" ref="E11" si="5">H11*D11</f>
        <v>173028.80000000002</v>
      </c>
      <c r="F11" s="68">
        <f t="shared" ref="F11" si="6">I11*D11</f>
        <v>13638.199999999999</v>
      </c>
      <c r="G11" s="73">
        <f t="shared" ref="G11" si="7">J11*D11</f>
        <v>7662655.7999999998</v>
      </c>
      <c r="H11" s="71">
        <v>8651.44</v>
      </c>
      <c r="I11" s="72">
        <v>681.91</v>
      </c>
      <c r="J11" s="73">
        <v>383132.79</v>
      </c>
      <c r="K11" s="50">
        <v>4349944.03</v>
      </c>
      <c r="L11" s="36">
        <f t="shared" ref="L11" si="8">K11/D11</f>
        <v>217497.20150000002</v>
      </c>
      <c r="M11" s="3">
        <f t="shared" ref="M11" si="9">L11/H11</f>
        <v>25.139999988441232</v>
      </c>
      <c r="N11" s="113"/>
      <c r="T11" s="120" t="s">
        <v>44</v>
      </c>
      <c r="U11" s="120" t="s">
        <v>44</v>
      </c>
    </row>
    <row r="12" spans="1:28" ht="28.9">
      <c r="A12" s="48" t="s">
        <v>52</v>
      </c>
      <c r="B12" s="80" t="s">
        <v>53</v>
      </c>
      <c r="C12" s="129" t="s">
        <v>54</v>
      </c>
      <c r="D12" s="93">
        <v>20</v>
      </c>
      <c r="E12" s="67">
        <f>H12*D12</f>
        <v>180666</v>
      </c>
      <c r="F12" s="68">
        <f>I12*D12</f>
        <v>28636.199999999997</v>
      </c>
      <c r="G12" s="69">
        <f>J12*D12</f>
        <v>3106825</v>
      </c>
      <c r="H12" s="71">
        <v>9033.2999999999993</v>
      </c>
      <c r="I12" s="72">
        <v>1431.81</v>
      </c>
      <c r="J12" s="73">
        <v>155341.25</v>
      </c>
      <c r="K12" s="2">
        <v>1248763.3899999999</v>
      </c>
      <c r="L12" s="36">
        <f>K12/D12</f>
        <v>62438.169499999996</v>
      </c>
      <c r="M12" s="3">
        <f>L12/H12</f>
        <v>6.9119999889298489</v>
      </c>
      <c r="N12" s="113"/>
      <c r="Y12" s="120" t="s">
        <v>44</v>
      </c>
      <c r="AB12" s="117"/>
    </row>
    <row r="13" spans="1:28" ht="43.15">
      <c r="A13" s="47" t="s">
        <v>45</v>
      </c>
      <c r="B13" s="80" t="s">
        <v>55</v>
      </c>
      <c r="C13" s="129" t="s">
        <v>54</v>
      </c>
      <c r="D13" s="93">
        <v>20</v>
      </c>
      <c r="E13" s="67">
        <f>H13*D13</f>
        <v>131372.6</v>
      </c>
      <c r="F13" s="68">
        <f>I13*D13</f>
        <v>23118.400000000001</v>
      </c>
      <c r="G13" s="69">
        <f>J13*D13</f>
        <v>420645.6</v>
      </c>
      <c r="H13" s="67">
        <v>6568.63</v>
      </c>
      <c r="I13" s="72">
        <v>1155.92</v>
      </c>
      <c r="J13" s="73">
        <v>21032.28</v>
      </c>
      <c r="K13" s="2">
        <v>4237883.0199999996</v>
      </c>
      <c r="L13" s="36">
        <f>K13/D13</f>
        <v>211894.15099999998</v>
      </c>
      <c r="M13" s="3">
        <f>L13/H13</f>
        <v>32.258500022074614</v>
      </c>
      <c r="N13" s="113"/>
      <c r="S13" s="120" t="s">
        <v>44</v>
      </c>
      <c r="T13" s="120" t="s">
        <v>44</v>
      </c>
      <c r="Y13" s="123"/>
      <c r="AB13" s="117"/>
    </row>
    <row r="14" spans="1:28" ht="28.9">
      <c r="A14" s="48" t="s">
        <v>56</v>
      </c>
      <c r="B14" s="82" t="s">
        <v>57</v>
      </c>
      <c r="C14" s="129" t="s">
        <v>58</v>
      </c>
      <c r="D14" s="93">
        <v>20</v>
      </c>
      <c r="E14" s="67">
        <v>105905.43</v>
      </c>
      <c r="F14" s="68">
        <v>8793</v>
      </c>
      <c r="G14" s="69">
        <v>4407405</v>
      </c>
      <c r="H14" s="70">
        <v>11767.27</v>
      </c>
      <c r="I14" s="72">
        <v>977.02</v>
      </c>
      <c r="J14" s="73">
        <v>489711.68</v>
      </c>
      <c r="K14" s="135">
        <v>1663774.31</v>
      </c>
      <c r="L14" s="36">
        <f>K14/D14</f>
        <v>83188.715500000006</v>
      </c>
      <c r="M14" s="3">
        <f>L14/H14</f>
        <v>7.0695000199706479</v>
      </c>
      <c r="N14" s="113"/>
      <c r="S14" s="123"/>
      <c r="T14" s="123"/>
      <c r="Y14" s="123"/>
      <c r="AB14" s="117"/>
    </row>
    <row r="15" spans="1:28" ht="28.9">
      <c r="A15" s="48" t="s">
        <v>59</v>
      </c>
      <c r="B15" s="133" t="s">
        <v>60</v>
      </c>
      <c r="C15" s="129" t="s">
        <v>43</v>
      </c>
      <c r="D15" s="93">
        <v>20</v>
      </c>
      <c r="E15" s="67">
        <f>H15*D15</f>
        <v>14976.6</v>
      </c>
      <c r="F15" s="68">
        <f>I15*D15</f>
        <v>1207.6000000000001</v>
      </c>
      <c r="G15" s="69">
        <f>J15*D15</f>
        <v>8614326.1999999993</v>
      </c>
      <c r="H15" s="70">
        <v>748.83</v>
      </c>
      <c r="I15" s="72">
        <v>60.38</v>
      </c>
      <c r="J15" s="134">
        <v>430716.31</v>
      </c>
      <c r="K15" s="136">
        <v>98321.38</v>
      </c>
      <c r="L15" s="36">
        <f>K15/D15</f>
        <v>4916.0690000000004</v>
      </c>
      <c r="M15" s="3">
        <f>L15/H15</f>
        <v>6.5650000667708293</v>
      </c>
      <c r="N15" s="113"/>
      <c r="R15" s="120" t="s">
        <v>44</v>
      </c>
      <c r="S15" s="123"/>
      <c r="T15" s="123"/>
      <c r="Y15" s="123"/>
      <c r="AB15" s="117"/>
    </row>
    <row r="16" spans="1:28" ht="21">
      <c r="A16" s="47" t="s">
        <v>61</v>
      </c>
      <c r="B16" s="80" t="s">
        <v>62</v>
      </c>
      <c r="C16" s="129" t="s">
        <v>63</v>
      </c>
      <c r="D16" s="94"/>
      <c r="E16" s="67"/>
      <c r="F16" s="68"/>
      <c r="G16" s="73"/>
      <c r="H16" s="71"/>
      <c r="I16" s="72"/>
      <c r="J16" s="73"/>
      <c r="K16" s="50">
        <v>3507978</v>
      </c>
      <c r="L16" s="36"/>
      <c r="M16" s="121"/>
      <c r="N16" s="113"/>
      <c r="O16" s="120" t="s">
        <v>44</v>
      </c>
      <c r="Q16" s="120" t="s">
        <v>44</v>
      </c>
      <c r="T16" s="123"/>
      <c r="U16" s="123"/>
    </row>
    <row r="17" spans="1:26" ht="15" thickBot="1">
      <c r="A17" s="49" t="s">
        <v>64</v>
      </c>
      <c r="B17" s="8"/>
      <c r="C17" s="108"/>
      <c r="D17" s="54"/>
      <c r="E17" s="74"/>
      <c r="F17" s="75"/>
      <c r="G17" s="76"/>
      <c r="H17" s="77"/>
      <c r="I17" s="75"/>
      <c r="J17" s="76"/>
      <c r="K17" s="90">
        <v>0</v>
      </c>
      <c r="L17" s="78"/>
      <c r="M17" s="79"/>
      <c r="N17" s="114"/>
    </row>
    <row r="18" spans="1:26" ht="15.6" thickTop="1" thickBot="1">
      <c r="A18" s="55" t="s">
        <v>9</v>
      </c>
      <c r="B18" s="56"/>
      <c r="C18" s="109"/>
      <c r="D18" s="61"/>
      <c r="E18" s="51">
        <f>SUM(E6:E16)</f>
        <v>1664259.6300000004</v>
      </c>
      <c r="F18" s="51">
        <f t="shared" ref="F18:L18" si="10">SUM(F6:F16)</f>
        <v>280412.40000000002</v>
      </c>
      <c r="G18" s="51">
        <f t="shared" si="10"/>
        <v>87831685</v>
      </c>
      <c r="H18" s="51">
        <f t="shared" si="10"/>
        <v>89684.980000000025</v>
      </c>
      <c r="I18" s="51">
        <f t="shared" si="10"/>
        <v>14557.99</v>
      </c>
      <c r="J18" s="51">
        <f t="shared" si="10"/>
        <v>4660925.68</v>
      </c>
      <c r="K18" s="51">
        <f>SUM(K6:K16)</f>
        <v>31491324.459999997</v>
      </c>
      <c r="L18" s="51">
        <f t="shared" si="10"/>
        <v>1399167.3230000001</v>
      </c>
      <c r="M18" s="14">
        <f>L18/H18</f>
        <v>15.60091024160344</v>
      </c>
      <c r="N18" s="20"/>
    </row>
    <row r="19" spans="1:26">
      <c r="D19" s="139"/>
      <c r="E19" s="32"/>
      <c r="F19" s="32"/>
      <c r="G19" s="139"/>
      <c r="H19" s="32"/>
      <c r="I19" s="32"/>
      <c r="J19" s="139"/>
      <c r="M19" s="4"/>
      <c r="N19" s="4"/>
    </row>
    <row r="20" spans="1:26">
      <c r="D20" s="139"/>
      <c r="E20" s="32"/>
      <c r="F20" s="32"/>
      <c r="G20" s="139"/>
      <c r="H20" s="32"/>
      <c r="I20" s="32"/>
      <c r="J20" s="139"/>
      <c r="M20" s="4"/>
      <c r="N20" s="4"/>
    </row>
    <row r="21" spans="1:26" ht="15" thickBot="1">
      <c r="A21" s="1" t="s">
        <v>65</v>
      </c>
      <c r="D21" s="139"/>
      <c r="E21" s="139"/>
      <c r="F21" s="139"/>
      <c r="G21" s="139"/>
      <c r="H21" s="139"/>
      <c r="I21" s="139"/>
      <c r="J21" s="139"/>
    </row>
    <row r="22" spans="1:26">
      <c r="A22" s="44"/>
      <c r="B22" s="45"/>
      <c r="C22" s="106"/>
      <c r="D22" s="91"/>
      <c r="E22" s="142" t="s">
        <v>28</v>
      </c>
      <c r="F22" s="143"/>
      <c r="G22" s="144"/>
      <c r="H22" s="142" t="s">
        <v>29</v>
      </c>
      <c r="I22" s="143"/>
      <c r="J22" s="144"/>
      <c r="K22" s="145" t="s">
        <v>30</v>
      </c>
      <c r="L22" s="143"/>
      <c r="M22" s="146"/>
      <c r="N22" s="16"/>
    </row>
    <row r="23" spans="1:26" ht="28.9">
      <c r="A23" s="46" t="s">
        <v>31</v>
      </c>
      <c r="B23" s="40" t="s">
        <v>32</v>
      </c>
      <c r="C23" s="107" t="s">
        <v>33</v>
      </c>
      <c r="D23" s="92" t="s">
        <v>34</v>
      </c>
      <c r="E23" s="98" t="s">
        <v>35</v>
      </c>
      <c r="F23" s="99" t="s">
        <v>36</v>
      </c>
      <c r="G23" s="100" t="s">
        <v>37</v>
      </c>
      <c r="H23" s="98" t="s">
        <v>35</v>
      </c>
      <c r="I23" s="99" t="s">
        <v>36</v>
      </c>
      <c r="J23" s="100" t="s">
        <v>37</v>
      </c>
      <c r="K23" s="34" t="s">
        <v>38</v>
      </c>
      <c r="L23" s="35" t="s">
        <v>39</v>
      </c>
      <c r="M23" s="130" t="s">
        <v>40</v>
      </c>
      <c r="N23" s="115"/>
    </row>
    <row r="24" spans="1:26" ht="21">
      <c r="A24" s="47" t="s">
        <v>45</v>
      </c>
      <c r="B24" s="80" t="s">
        <v>66</v>
      </c>
      <c r="C24" s="129" t="s">
        <v>67</v>
      </c>
      <c r="D24" s="93">
        <v>4</v>
      </c>
      <c r="E24" s="81">
        <v>135553.79999999999</v>
      </c>
      <c r="F24" s="68" t="s">
        <v>68</v>
      </c>
      <c r="G24" s="69" t="s">
        <v>68</v>
      </c>
      <c r="H24" s="67">
        <f>E24/D24</f>
        <v>33888.449999999997</v>
      </c>
      <c r="I24" s="68" t="s">
        <v>68</v>
      </c>
      <c r="J24" s="69" t="s">
        <v>68</v>
      </c>
      <c r="K24" s="2">
        <v>2033307</v>
      </c>
      <c r="L24" s="36">
        <f>K24/D24</f>
        <v>508326.75</v>
      </c>
      <c r="M24" s="3">
        <f>L24/H24</f>
        <v>15.000000000000002</v>
      </c>
      <c r="N24" s="113"/>
      <c r="O24" s="120" t="s">
        <v>44</v>
      </c>
    </row>
    <row r="25" spans="1:26" ht="28.9">
      <c r="A25" s="48" t="s">
        <v>69</v>
      </c>
      <c r="B25" s="80" t="s">
        <v>70</v>
      </c>
      <c r="C25" s="129" t="s">
        <v>63</v>
      </c>
      <c r="D25" s="93">
        <v>15</v>
      </c>
      <c r="E25" s="81">
        <v>34993.449999999997</v>
      </c>
      <c r="F25" s="68" t="s">
        <v>68</v>
      </c>
      <c r="G25" s="69" t="s">
        <v>68</v>
      </c>
      <c r="H25" s="67">
        <f>E25/D25</f>
        <v>2332.8966666666665</v>
      </c>
      <c r="I25" s="68" t="s">
        <v>68</v>
      </c>
      <c r="J25" s="69" t="s">
        <v>68</v>
      </c>
      <c r="K25" s="6">
        <v>664175.68000000005</v>
      </c>
      <c r="L25" s="36">
        <f>K25/D25</f>
        <v>44278.378666666671</v>
      </c>
      <c r="M25" s="3">
        <f>L25/H25</f>
        <v>18.979999971423226</v>
      </c>
      <c r="N25" s="113"/>
      <c r="R25" s="120" t="s">
        <v>44</v>
      </c>
    </row>
    <row r="26" spans="1:26" ht="28.9">
      <c r="A26" s="48" t="s">
        <v>71</v>
      </c>
      <c r="B26" s="80" t="s">
        <v>66</v>
      </c>
      <c r="C26" s="129" t="s">
        <v>67</v>
      </c>
      <c r="D26" s="93">
        <v>4</v>
      </c>
      <c r="E26" s="131">
        <v>493164</v>
      </c>
      <c r="F26" s="68" t="s">
        <v>68</v>
      </c>
      <c r="G26" s="69" t="s">
        <v>68</v>
      </c>
      <c r="H26" s="132">
        <v>123291</v>
      </c>
      <c r="I26" s="68" t="s">
        <v>68</v>
      </c>
      <c r="J26" s="69" t="s">
        <v>68</v>
      </c>
      <c r="K26" s="6">
        <v>2889941.04</v>
      </c>
      <c r="L26" s="36">
        <f t="shared" ref="L26:L28" si="11">K26/D26</f>
        <v>722485.26</v>
      </c>
      <c r="M26" s="3">
        <f t="shared" ref="M26:M28" si="12">L26/H26</f>
        <v>5.86</v>
      </c>
      <c r="N26" s="113"/>
      <c r="O26" s="120" t="s">
        <v>44</v>
      </c>
    </row>
    <row r="27" spans="1:26" ht="28.9">
      <c r="A27" s="48" t="s">
        <v>72</v>
      </c>
      <c r="B27" s="80" t="s">
        <v>73</v>
      </c>
      <c r="C27" s="129" t="s">
        <v>43</v>
      </c>
      <c r="D27" s="93">
        <v>20</v>
      </c>
      <c r="E27" s="81">
        <v>25742.58</v>
      </c>
      <c r="F27" s="68" t="s">
        <v>68</v>
      </c>
      <c r="G27" s="69" t="s">
        <v>68</v>
      </c>
      <c r="H27" s="67">
        <f t="shared" ref="H27" si="13">E27/D27</f>
        <v>1287.1290000000001</v>
      </c>
      <c r="I27" s="68" t="s">
        <v>68</v>
      </c>
      <c r="J27" s="69" t="s">
        <v>68</v>
      </c>
      <c r="K27" s="2">
        <v>1274258</v>
      </c>
      <c r="L27" s="36">
        <f t="shared" si="11"/>
        <v>63712.9</v>
      </c>
      <c r="M27" s="3">
        <f t="shared" si="12"/>
        <v>49.500011265382099</v>
      </c>
      <c r="N27" s="113"/>
      <c r="R27" s="120" t="s">
        <v>44</v>
      </c>
    </row>
    <row r="28" spans="1:26" ht="21">
      <c r="A28" s="47" t="s">
        <v>74</v>
      </c>
      <c r="B28" s="82" t="s">
        <v>75</v>
      </c>
      <c r="C28" s="129" t="s">
        <v>63</v>
      </c>
      <c r="D28" s="95">
        <v>10</v>
      </c>
      <c r="E28" s="131">
        <v>37503</v>
      </c>
      <c r="F28" s="68" t="s">
        <v>68</v>
      </c>
      <c r="G28" s="69" t="s">
        <v>68</v>
      </c>
      <c r="H28" s="132">
        <v>3750.3</v>
      </c>
      <c r="I28" s="68" t="s">
        <v>68</v>
      </c>
      <c r="J28" s="69" t="s">
        <v>68</v>
      </c>
      <c r="K28" s="6">
        <v>4836201</v>
      </c>
      <c r="L28" s="36">
        <f t="shared" si="11"/>
        <v>483620.1</v>
      </c>
      <c r="M28" s="3">
        <f t="shared" si="12"/>
        <v>128.95504359651227</v>
      </c>
      <c r="N28" s="116"/>
      <c r="Z28" s="120" t="s">
        <v>44</v>
      </c>
    </row>
    <row r="29" spans="1:26" ht="15" thickBot="1">
      <c r="A29" s="122" t="s">
        <v>76</v>
      </c>
      <c r="B29" s="83"/>
      <c r="C29" s="110"/>
      <c r="D29" s="96"/>
      <c r="E29" s="84"/>
      <c r="F29" s="85"/>
      <c r="G29" s="86"/>
      <c r="H29" s="84"/>
      <c r="I29" s="85"/>
      <c r="J29" s="86"/>
      <c r="K29" s="87">
        <v>1875000</v>
      </c>
      <c r="L29" s="88"/>
      <c r="M29" s="89"/>
      <c r="N29" s="116"/>
    </row>
    <row r="30" spans="1:26" ht="15.6" thickTop="1" thickBot="1">
      <c r="A30" s="55" t="s">
        <v>9</v>
      </c>
      <c r="B30" s="56"/>
      <c r="C30" s="111"/>
      <c r="D30" s="97"/>
      <c r="E30" s="51">
        <f t="shared" ref="E30:L30" si="14">SUM(E24:E29)</f>
        <v>726956.83</v>
      </c>
      <c r="F30" s="52">
        <f t="shared" si="14"/>
        <v>0</v>
      </c>
      <c r="G30" s="53">
        <f t="shared" si="14"/>
        <v>0</v>
      </c>
      <c r="H30" s="51">
        <f t="shared" si="14"/>
        <v>164549.77566666665</v>
      </c>
      <c r="I30" s="52">
        <f t="shared" si="14"/>
        <v>0</v>
      </c>
      <c r="J30" s="53">
        <f t="shared" si="14"/>
        <v>0</v>
      </c>
      <c r="K30" s="42">
        <f t="shared" si="14"/>
        <v>13572882.720000001</v>
      </c>
      <c r="L30" s="42">
        <f t="shared" si="14"/>
        <v>1822423.3886666666</v>
      </c>
      <c r="M30" s="43">
        <f>L30/H30</f>
        <v>11.075210411458739</v>
      </c>
      <c r="N30" s="20"/>
    </row>
    <row r="31" spans="1:26">
      <c r="D31" s="139"/>
      <c r="E31" s="32"/>
      <c r="F31" s="32"/>
      <c r="G31" s="139"/>
      <c r="H31" s="32"/>
      <c r="I31" s="32"/>
      <c r="J31" s="139"/>
      <c r="K31" s="4"/>
      <c r="L31" s="4"/>
      <c r="M31" s="4"/>
      <c r="N31" s="4"/>
    </row>
    <row r="32" spans="1:26">
      <c r="D32" s="139"/>
      <c r="E32" s="32"/>
      <c r="F32" s="32"/>
      <c r="G32" s="139"/>
      <c r="H32" s="32"/>
      <c r="I32" s="32"/>
      <c r="J32" s="139"/>
      <c r="M32" s="4"/>
      <c r="N32" s="4"/>
    </row>
    <row r="33" spans="1:18" ht="15" thickBot="1">
      <c r="A33" s="1" t="s">
        <v>77</v>
      </c>
      <c r="D33" s="139"/>
      <c r="E33" s="139"/>
      <c r="F33" s="139"/>
      <c r="G33" s="139"/>
      <c r="H33" s="139"/>
      <c r="I33" s="139"/>
      <c r="J33" s="139"/>
    </row>
    <row r="34" spans="1:18">
      <c r="A34" s="44"/>
      <c r="B34" s="45"/>
      <c r="C34" s="106"/>
      <c r="D34" s="91"/>
      <c r="E34" s="142" t="s">
        <v>28</v>
      </c>
      <c r="F34" s="143"/>
      <c r="G34" s="144"/>
      <c r="H34" s="143" t="s">
        <v>29</v>
      </c>
      <c r="I34" s="143"/>
      <c r="J34" s="144"/>
      <c r="K34" s="145" t="s">
        <v>30</v>
      </c>
      <c r="L34" s="143"/>
      <c r="M34" s="146"/>
      <c r="N34" s="16"/>
    </row>
    <row r="35" spans="1:18" ht="28.9">
      <c r="A35" s="46" t="s">
        <v>31</v>
      </c>
      <c r="B35" s="40" t="s">
        <v>32</v>
      </c>
      <c r="C35" s="107" t="s">
        <v>33</v>
      </c>
      <c r="D35" s="92" t="s">
        <v>34</v>
      </c>
      <c r="E35" s="98" t="s">
        <v>35</v>
      </c>
      <c r="F35" s="99" t="s">
        <v>36</v>
      </c>
      <c r="G35" s="100" t="s">
        <v>37</v>
      </c>
      <c r="H35" s="101" t="s">
        <v>35</v>
      </c>
      <c r="I35" s="99" t="s">
        <v>36</v>
      </c>
      <c r="J35" s="100" t="s">
        <v>37</v>
      </c>
      <c r="K35" s="34" t="s">
        <v>38</v>
      </c>
      <c r="L35" s="35" t="s">
        <v>39</v>
      </c>
      <c r="M35" s="130" t="s">
        <v>40</v>
      </c>
      <c r="N35" s="115"/>
    </row>
    <row r="36" spans="1:18" ht="43.15">
      <c r="A36" s="48" t="s">
        <v>78</v>
      </c>
      <c r="B36" s="80" t="s">
        <v>79</v>
      </c>
      <c r="C36" s="129" t="s">
        <v>63</v>
      </c>
      <c r="D36" s="93">
        <v>5</v>
      </c>
      <c r="E36" s="102"/>
      <c r="F36" s="103"/>
      <c r="G36" s="104"/>
      <c r="H36" s="105">
        <v>2457</v>
      </c>
      <c r="I36" s="103">
        <v>221</v>
      </c>
      <c r="J36" s="104">
        <v>82577</v>
      </c>
      <c r="K36" s="2">
        <f>L36*D36</f>
        <v>221665.75</v>
      </c>
      <c r="L36" s="36">
        <v>44333.15</v>
      </c>
      <c r="M36" s="3">
        <f>L36/H36</f>
        <v>18.043610093610095</v>
      </c>
      <c r="N36" s="116"/>
      <c r="O36" s="120" t="s">
        <v>44</v>
      </c>
      <c r="Q36" s="120" t="s">
        <v>44</v>
      </c>
      <c r="R36" s="120" t="s">
        <v>44</v>
      </c>
    </row>
    <row r="37" spans="1:18" ht="15" thickBot="1">
      <c r="A37" s="49" t="s">
        <v>80</v>
      </c>
      <c r="B37" s="8"/>
      <c r="C37" s="108"/>
      <c r="D37" s="54"/>
      <c r="E37" s="59"/>
      <c r="F37" s="33"/>
      <c r="G37" s="54"/>
      <c r="H37" s="57"/>
      <c r="I37" s="33"/>
      <c r="J37" s="54"/>
      <c r="K37" s="9">
        <v>0</v>
      </c>
      <c r="L37" s="37"/>
      <c r="M37" s="10"/>
      <c r="N37" s="18"/>
    </row>
    <row r="38" spans="1:18" ht="15.6" thickTop="1" thickBot="1">
      <c r="A38" s="55" t="s">
        <v>9</v>
      </c>
      <c r="B38" s="56"/>
      <c r="C38" s="109"/>
      <c r="D38" s="61"/>
      <c r="E38" s="51">
        <f>SUM(E36:E36)</f>
        <v>0</v>
      </c>
      <c r="F38" s="60"/>
      <c r="G38" s="61"/>
      <c r="H38" s="58">
        <f>SUM(H36:H36)</f>
        <v>2457</v>
      </c>
      <c r="I38" s="60"/>
      <c r="J38" s="61"/>
      <c r="K38" s="13">
        <f>SUM(K36:K37)</f>
        <v>221665.75</v>
      </c>
      <c r="L38" s="13">
        <f>SUM(L36:L37)</f>
        <v>44333.15</v>
      </c>
      <c r="M38" s="14">
        <f>L38/H38</f>
        <v>18.043610093610095</v>
      </c>
      <c r="N38" s="20"/>
    </row>
  </sheetData>
  <mergeCells count="10">
    <mergeCell ref="O1:Z1"/>
    <mergeCell ref="E22:G22"/>
    <mergeCell ref="E4:G4"/>
    <mergeCell ref="E34:G34"/>
    <mergeCell ref="H34:J34"/>
    <mergeCell ref="K22:M22"/>
    <mergeCell ref="K4:M4"/>
    <mergeCell ref="H22:J22"/>
    <mergeCell ref="H4:J4"/>
    <mergeCell ref="K34:M34"/>
  </mergeCells>
  <pageMargins left="0.5" right="0.5" top="0.5" bottom="1" header="0.3" footer="0.3"/>
  <pageSetup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3C85CE351D7747994FF7A7090084E9" ma:contentTypeVersion="11" ma:contentTypeDescription="Create a new document." ma:contentTypeScope="" ma:versionID="ac4045147dddb9ffaa5e2a5788246900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3eee9b25-fe80-4be7-83dd-fff749685ef9" xmlns:ns6="eaaaf998-8c3b-4343-8707-723168e568fb" targetNamespace="http://schemas.microsoft.com/office/2006/metadata/properties" ma:root="true" ma:fieldsID="ba6c23fdd02246c68ccaaa27d4d9cdf4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3eee9b25-fe80-4be7-83dd-fff749685ef9"/>
    <xsd:import namespace="eaaaf998-8c3b-4343-8707-723168e568fb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ObjectDetectorVersions" minOccurs="0"/>
                <xsd:element ref="ns6:MediaServiceGenerationTime" minOccurs="0"/>
                <xsd:element ref="ns6:MediaServiceEventHashCode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6783f3c6-8c9d-4f15-9d53-cf13fe24325e}" ma:internalName="TaxCatchAllLabel" ma:readOnly="true" ma:showField="CatchAllDataLabel" ma:web="3eee9b25-fe80-4be7-83dd-fff749685e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6783f3c6-8c9d-4f15-9d53-cf13fe24325e}" ma:internalName="TaxCatchAll" ma:showField="CatchAllData" ma:web="3eee9b25-fe80-4be7-83dd-fff749685e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e9b25-fe80-4be7-83dd-fff749685ef9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af998-8c3b-4343-8707-723168e56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fa91fb-a0ff-4ac5-b2db-65c790d184a4" xsi:nil="true"/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2026-05-11T20:45:24+00:00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</documentManagement>
</p:properties>
</file>

<file path=customXml/itemProps1.xml><?xml version="1.0" encoding="utf-8"?>
<ds:datastoreItem xmlns:ds="http://schemas.openxmlformats.org/officeDocument/2006/customXml" ds:itemID="{F17E1CFB-A4A8-4DD9-946D-2DA56B66772F}"/>
</file>

<file path=customXml/itemProps2.xml><?xml version="1.0" encoding="utf-8"?>
<ds:datastoreItem xmlns:ds="http://schemas.openxmlformats.org/officeDocument/2006/customXml" ds:itemID="{32FC28C6-49F1-43CA-A1CC-428A8E23485C}"/>
</file>

<file path=customXml/itemProps3.xml><?xml version="1.0" encoding="utf-8"?>
<ds:datastoreItem xmlns:ds="http://schemas.openxmlformats.org/officeDocument/2006/customXml" ds:itemID="{B47CBFFB-ABF5-42F4-9D5E-14CADC3D83B6}"/>
</file>

<file path=customXml/itemProps4.xml><?xml version="1.0" encoding="utf-8"?>
<ds:datastoreItem xmlns:ds="http://schemas.openxmlformats.org/officeDocument/2006/customXml" ds:itemID="{1BAEF39B-0996-4706-92F5-56776B2E9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Pollack</dc:creator>
  <cp:keywords/>
  <dc:description/>
  <cp:lastModifiedBy/>
  <cp:revision/>
  <dcterms:created xsi:type="dcterms:W3CDTF">2023-10-16T14:09:07Z</dcterms:created>
  <dcterms:modified xsi:type="dcterms:W3CDTF">2026-05-12T14:44:38Z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0x0101008F3C85CE351D7747994FF7A7090084E9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Document_x0020_Type">
    <vt:lpwstr/>
  </property>
  <property fmtid="{D5CDD505-2E9C-101B-9397-08002B2CF9AE}" pid="6" name="EPA_x0020_Subject">
    <vt:lpwstr/>
  </property>
  <property fmtid="{D5CDD505-2E9C-101B-9397-08002B2CF9AE}" pid="7" name="e3f09c3df709400db2417a7161762d62">
    <vt:lpwstr/>
  </property>
  <property fmtid="{D5CDD505-2E9C-101B-9397-08002B2CF9AE}" pid="8" name="EPA Subject">
    <vt:lpwstr/>
  </property>
  <property fmtid="{D5CDD505-2E9C-101B-9397-08002B2CF9AE}" pid="9" name="Document Type">
    <vt:lpwstr/>
  </property>
</Properties>
</file>