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F:\Federal Facilities\Meetings\2018\11-13-18\"/>
    </mc:Choice>
  </mc:AlternateContent>
  <xr:revisionPtr revIDLastSave="0" documentId="8_{689C325C-36BD-424D-A716-AC87EA25A808}" xr6:coauthVersionLast="31" xr6:coauthVersionMax="31" xr10:uidLastSave="{00000000-0000-0000-0000-000000000000}"/>
  <bookViews>
    <workbookView xWindow="0" yWindow="0" windowWidth="19200" windowHeight="10920" activeTab="1" xr2:uid="{00000000-000D-0000-FFFF-FFFF00000000}"/>
  </bookViews>
  <sheets>
    <sheet name="ScenarioDetails" sheetId="5" r:id="rId1"/>
    <sheet name="RawLoads" sheetId="6" r:id="rId2"/>
    <sheet name="NTarg_All" sheetId="8" r:id="rId3"/>
    <sheet name="PTarg_All" sheetId="10" r:id="rId4"/>
    <sheet name="NTarg_NonFed" sheetId="11" r:id="rId5"/>
    <sheet name="NTarg_DOD" sheetId="13" r:id="rId6"/>
    <sheet name="NTarg_NPS" sheetId="14" r:id="rId7"/>
    <sheet name="NTarg_USFWS" sheetId="12" r:id="rId8"/>
    <sheet name="NTarg_GSA" sheetId="15" r:id="rId9"/>
    <sheet name="PTarg_NonFed" sheetId="16" r:id="rId10"/>
    <sheet name="PTarg_DOD" sheetId="17" r:id="rId11"/>
    <sheet name="PTarg_NPS" sheetId="18" r:id="rId12"/>
    <sheet name="PTarg_USFWS" sheetId="19" r:id="rId13"/>
    <sheet name="PTarg_GSA" sheetId="20" r:id="rId14"/>
  </sheets>
  <definedNames>
    <definedName name="_xlnm._FilterDatabase" localSheetId="1" hidden="1">RawLoads!$A$1:$Y$83</definedName>
  </definedNames>
  <calcPr calcId="179017"/>
</workbook>
</file>

<file path=xl/calcChain.xml><?xml version="1.0" encoding="utf-8"?>
<calcChain xmlns="http://schemas.openxmlformats.org/spreadsheetml/2006/main">
  <c r="I2" i="6" l="1"/>
  <c r="B3" i="20" l="1"/>
  <c r="C3" i="20"/>
  <c r="B4" i="20"/>
  <c r="C4" i="20"/>
  <c r="B5" i="20"/>
  <c r="C5" i="20"/>
  <c r="B6" i="20"/>
  <c r="C6" i="20"/>
  <c r="B7" i="20"/>
  <c r="C7" i="20"/>
  <c r="B8" i="20"/>
  <c r="C8" i="20"/>
  <c r="B9" i="20"/>
  <c r="C9" i="20"/>
  <c r="B10" i="20"/>
  <c r="C10" i="20"/>
  <c r="B11" i="20"/>
  <c r="C11" i="20"/>
  <c r="B12" i="20"/>
  <c r="C12" i="20"/>
  <c r="B13" i="20"/>
  <c r="C13" i="20"/>
  <c r="B14" i="20"/>
  <c r="C14" i="20"/>
  <c r="B15" i="20"/>
  <c r="C15" i="20"/>
  <c r="B16" i="20"/>
  <c r="B17" i="20"/>
  <c r="C17" i="20"/>
  <c r="B18" i="20"/>
  <c r="B19" i="20"/>
  <c r="C19" i="20"/>
  <c r="B20" i="20"/>
  <c r="C20" i="20"/>
  <c r="B21" i="20"/>
  <c r="C21" i="20"/>
  <c r="B22" i="20"/>
  <c r="C22" i="20"/>
  <c r="B23" i="20"/>
  <c r="C23" i="20"/>
  <c r="B24" i="20"/>
  <c r="B25" i="20"/>
  <c r="C25" i="20"/>
  <c r="B26" i="20"/>
  <c r="C26" i="20"/>
  <c r="B27" i="20"/>
  <c r="B28" i="20"/>
  <c r="B29" i="20"/>
  <c r="C29" i="20"/>
  <c r="B30" i="20"/>
  <c r="C30" i="20"/>
  <c r="B31" i="20"/>
  <c r="C31" i="20"/>
  <c r="B32" i="20"/>
  <c r="C32" i="20"/>
  <c r="B33" i="20"/>
  <c r="C33" i="20"/>
  <c r="B34" i="20"/>
  <c r="C34" i="20"/>
  <c r="B35" i="20"/>
  <c r="C35" i="20"/>
  <c r="B36" i="20"/>
  <c r="C36" i="20"/>
  <c r="B37" i="20"/>
  <c r="C37" i="20"/>
  <c r="B38" i="20"/>
  <c r="C38" i="20"/>
  <c r="B39" i="20"/>
  <c r="C39" i="20"/>
  <c r="B40" i="20"/>
  <c r="C40" i="20"/>
  <c r="B41" i="20"/>
  <c r="C41" i="20"/>
  <c r="B42" i="20"/>
  <c r="C42" i="20"/>
  <c r="B43" i="20"/>
  <c r="C43" i="20"/>
  <c r="B44" i="20"/>
  <c r="C44" i="20"/>
  <c r="C2" i="20"/>
  <c r="B2" i="20"/>
  <c r="C3" i="19"/>
  <c r="C4" i="19"/>
  <c r="C5" i="19"/>
  <c r="C6" i="19"/>
  <c r="C7" i="19"/>
  <c r="C8" i="19"/>
  <c r="C9" i="19"/>
  <c r="C10" i="19"/>
  <c r="C11" i="19"/>
  <c r="C12"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2" i="19"/>
  <c r="B3" i="19"/>
  <c r="B4" i="19"/>
  <c r="B5" i="19"/>
  <c r="B6" i="19"/>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2" i="19"/>
  <c r="B3" i="18"/>
  <c r="C3" i="18"/>
  <c r="B4" i="18"/>
  <c r="B5" i="18"/>
  <c r="B6" i="18"/>
  <c r="C6" i="18"/>
  <c r="B7" i="18"/>
  <c r="B8" i="18"/>
  <c r="C8" i="18"/>
  <c r="B9" i="18"/>
  <c r="C9" i="18"/>
  <c r="B10" i="18"/>
  <c r="C10" i="18"/>
  <c r="B11" i="18"/>
  <c r="C11" i="18"/>
  <c r="B12" i="18"/>
  <c r="C12" i="18"/>
  <c r="B13" i="18"/>
  <c r="C13" i="18"/>
  <c r="B14" i="18"/>
  <c r="C14" i="18"/>
  <c r="B15" i="18"/>
  <c r="B16" i="18"/>
  <c r="B17" i="18"/>
  <c r="C17" i="18"/>
  <c r="B18" i="18"/>
  <c r="B19" i="18"/>
  <c r="C19" i="18"/>
  <c r="B20" i="18"/>
  <c r="C20" i="18"/>
  <c r="B21" i="18"/>
  <c r="C21" i="18"/>
  <c r="B22" i="18"/>
  <c r="C22" i="18"/>
  <c r="B23" i="18"/>
  <c r="C23" i="18"/>
  <c r="B24" i="18"/>
  <c r="B25" i="18"/>
  <c r="C25" i="18"/>
  <c r="B26" i="18"/>
  <c r="B27" i="18"/>
  <c r="C27" i="18"/>
  <c r="B28" i="18"/>
  <c r="C28" i="18"/>
  <c r="B29" i="18"/>
  <c r="C29" i="18"/>
  <c r="B30" i="18"/>
  <c r="C30" i="18"/>
  <c r="B31" i="18"/>
  <c r="C31" i="18"/>
  <c r="B32" i="18"/>
  <c r="C32" i="18"/>
  <c r="B33" i="18"/>
  <c r="B34" i="18"/>
  <c r="C34" i="18"/>
  <c r="D34" i="18" s="1"/>
  <c r="B35" i="18"/>
  <c r="B36" i="18"/>
  <c r="C36" i="18"/>
  <c r="B37" i="18"/>
  <c r="C37" i="18"/>
  <c r="B38" i="18"/>
  <c r="C38" i="18"/>
  <c r="B39" i="18"/>
  <c r="C39" i="18"/>
  <c r="B40" i="18"/>
  <c r="C40" i="18"/>
  <c r="B41" i="18"/>
  <c r="C41" i="18"/>
  <c r="B42" i="18"/>
  <c r="C42" i="18"/>
  <c r="B43" i="18"/>
  <c r="C43" i="18"/>
  <c r="B44" i="18"/>
  <c r="C44" i="18"/>
  <c r="B2" i="18"/>
  <c r="B3" i="17"/>
  <c r="B4" i="17"/>
  <c r="C4" i="17"/>
  <c r="B5" i="17"/>
  <c r="B6" i="17"/>
  <c r="C6" i="17"/>
  <c r="B7" i="17"/>
  <c r="C7" i="17"/>
  <c r="B8" i="17"/>
  <c r="C8" i="17"/>
  <c r="B9" i="17"/>
  <c r="C9" i="17"/>
  <c r="B10" i="17"/>
  <c r="B11" i="17"/>
  <c r="C11" i="17"/>
  <c r="B12" i="17"/>
  <c r="B13" i="17"/>
  <c r="B14" i="17"/>
  <c r="B15" i="17"/>
  <c r="B16" i="17"/>
  <c r="B17" i="17"/>
  <c r="C17" i="17"/>
  <c r="B18" i="17"/>
  <c r="B19" i="17"/>
  <c r="C19" i="17"/>
  <c r="B20" i="17"/>
  <c r="B21" i="17"/>
  <c r="C21" i="17"/>
  <c r="B22" i="17"/>
  <c r="C22" i="17"/>
  <c r="B23" i="17"/>
  <c r="C23" i="17"/>
  <c r="B24" i="17"/>
  <c r="B25" i="17"/>
  <c r="B26" i="17"/>
  <c r="B27" i="17"/>
  <c r="B28" i="17"/>
  <c r="C28" i="17"/>
  <c r="B29" i="17"/>
  <c r="C29" i="17"/>
  <c r="B30" i="17"/>
  <c r="B31" i="17"/>
  <c r="C31" i="17"/>
  <c r="B32" i="17"/>
  <c r="B33" i="17"/>
  <c r="C33" i="17"/>
  <c r="B34" i="17"/>
  <c r="C34" i="17"/>
  <c r="B35" i="17"/>
  <c r="B36" i="17"/>
  <c r="C36" i="17"/>
  <c r="B37" i="17"/>
  <c r="C37" i="17"/>
  <c r="B38" i="17"/>
  <c r="C38" i="17"/>
  <c r="B39" i="17"/>
  <c r="B40" i="17"/>
  <c r="B41" i="17"/>
  <c r="B42" i="17"/>
  <c r="C42" i="17"/>
  <c r="B43" i="17"/>
  <c r="C43" i="17"/>
  <c r="B44" i="17"/>
  <c r="B2" i="17"/>
  <c r="B3" i="16"/>
  <c r="B4"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2" i="16"/>
  <c r="C3" i="15"/>
  <c r="C4" i="15"/>
  <c r="C5" i="15"/>
  <c r="C6" i="15"/>
  <c r="C7" i="15"/>
  <c r="C8" i="15"/>
  <c r="C9" i="15"/>
  <c r="C10" i="15"/>
  <c r="C11" i="15"/>
  <c r="C12" i="15"/>
  <c r="C13" i="15"/>
  <c r="C14" i="15"/>
  <c r="C15" i="15"/>
  <c r="C17" i="15"/>
  <c r="C19" i="15"/>
  <c r="C20" i="15"/>
  <c r="C21" i="15"/>
  <c r="C22" i="15"/>
  <c r="C23" i="15"/>
  <c r="C25" i="15"/>
  <c r="C26" i="15"/>
  <c r="C29" i="15"/>
  <c r="C30" i="15"/>
  <c r="C31" i="15"/>
  <c r="C32" i="15"/>
  <c r="C33" i="15"/>
  <c r="C34" i="15"/>
  <c r="C35" i="15"/>
  <c r="C36" i="15"/>
  <c r="C37" i="15"/>
  <c r="C38" i="15"/>
  <c r="C39" i="15"/>
  <c r="C40" i="15"/>
  <c r="C41" i="15"/>
  <c r="C42" i="15"/>
  <c r="C43" i="15"/>
  <c r="C44" i="15"/>
  <c r="C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2" i="15"/>
  <c r="C3" i="12"/>
  <c r="C4" i="12"/>
  <c r="C5" i="12"/>
  <c r="C6" i="12"/>
  <c r="C7" i="12"/>
  <c r="C8" i="12"/>
  <c r="C9" i="12"/>
  <c r="C10" i="12"/>
  <c r="C11" i="12"/>
  <c r="C12"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2" i="12"/>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2" i="12"/>
  <c r="B3"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2" i="14"/>
  <c r="C3" i="14"/>
  <c r="C6" i="14"/>
  <c r="C8" i="14"/>
  <c r="D8" i="14" s="1"/>
  <c r="C9" i="14"/>
  <c r="D9" i="14" s="1"/>
  <c r="C10" i="14"/>
  <c r="D10" i="14" s="1"/>
  <c r="C11" i="14"/>
  <c r="D11" i="14" s="1"/>
  <c r="C12" i="14"/>
  <c r="D12" i="14" s="1"/>
  <c r="C13" i="14"/>
  <c r="D13" i="14" s="1"/>
  <c r="C14" i="14"/>
  <c r="C17" i="14"/>
  <c r="C19" i="14"/>
  <c r="C20" i="14"/>
  <c r="C21" i="14"/>
  <c r="C22" i="14"/>
  <c r="C23" i="14"/>
  <c r="C25" i="14"/>
  <c r="C27" i="14"/>
  <c r="C28" i="14"/>
  <c r="C29" i="14"/>
  <c r="C30" i="14"/>
  <c r="C31" i="14"/>
  <c r="C32" i="14"/>
  <c r="C34" i="14"/>
  <c r="C36" i="14"/>
  <c r="C37" i="14"/>
  <c r="C38" i="14"/>
  <c r="C39" i="14"/>
  <c r="C40" i="14"/>
  <c r="C41" i="14"/>
  <c r="C42" i="14"/>
  <c r="C43" i="14"/>
  <c r="C44" i="14"/>
  <c r="C4" i="13"/>
  <c r="C6" i="13"/>
  <c r="C7" i="13"/>
  <c r="C8" i="13"/>
  <c r="C9" i="13"/>
  <c r="C11" i="13"/>
  <c r="C17" i="13"/>
  <c r="C19" i="13"/>
  <c r="C21" i="13"/>
  <c r="C22" i="13"/>
  <c r="C23" i="13"/>
  <c r="C28" i="13"/>
  <c r="C29" i="13"/>
  <c r="C31" i="13"/>
  <c r="C33" i="13"/>
  <c r="C34" i="13"/>
  <c r="C36" i="13"/>
  <c r="C37" i="13"/>
  <c r="C38" i="13"/>
  <c r="C42" i="13"/>
  <c r="C43" i="13"/>
  <c r="B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2" i="13"/>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2" i="11"/>
  <c r="E3" i="10"/>
  <c r="F3" i="10"/>
  <c r="G3" i="10"/>
  <c r="D4" i="10"/>
  <c r="F4" i="10"/>
  <c r="G4" i="10"/>
  <c r="F5" i="10"/>
  <c r="G5" i="10"/>
  <c r="D6" i="10"/>
  <c r="E6" i="10"/>
  <c r="F6" i="10"/>
  <c r="G6" i="10"/>
  <c r="D7" i="10"/>
  <c r="F7" i="10"/>
  <c r="G7" i="10"/>
  <c r="D8" i="10"/>
  <c r="E8" i="10"/>
  <c r="F8" i="10"/>
  <c r="G8" i="10"/>
  <c r="D9" i="10"/>
  <c r="E9" i="10"/>
  <c r="F9" i="10"/>
  <c r="G9" i="10"/>
  <c r="E10" i="10"/>
  <c r="F10" i="10"/>
  <c r="G10" i="10"/>
  <c r="D11" i="10"/>
  <c r="E11" i="10"/>
  <c r="F11" i="10"/>
  <c r="G11" i="10"/>
  <c r="E12" i="10"/>
  <c r="F12" i="10"/>
  <c r="G12" i="10"/>
  <c r="E13" i="10"/>
  <c r="G13" i="10"/>
  <c r="E14" i="10"/>
  <c r="F14" i="10"/>
  <c r="G14" i="10"/>
  <c r="F15" i="10"/>
  <c r="G15" i="10"/>
  <c r="F16" i="10"/>
  <c r="D17" i="10"/>
  <c r="E17" i="10"/>
  <c r="F17" i="10"/>
  <c r="G17" i="10"/>
  <c r="F18" i="10"/>
  <c r="D19" i="10"/>
  <c r="E19" i="10"/>
  <c r="F19" i="10"/>
  <c r="G19" i="10"/>
  <c r="E20" i="10"/>
  <c r="F20" i="10"/>
  <c r="G20" i="10"/>
  <c r="D21" i="10"/>
  <c r="E21" i="10"/>
  <c r="F21" i="10"/>
  <c r="G21" i="10"/>
  <c r="D22" i="10"/>
  <c r="E22" i="10"/>
  <c r="F22" i="10"/>
  <c r="G22" i="10"/>
  <c r="D23" i="10"/>
  <c r="E23" i="10"/>
  <c r="F23" i="10"/>
  <c r="G23" i="10"/>
  <c r="F24" i="10"/>
  <c r="E25" i="10"/>
  <c r="F25" i="10"/>
  <c r="G25" i="10"/>
  <c r="F26" i="10"/>
  <c r="G26" i="10"/>
  <c r="E27" i="10"/>
  <c r="F27" i="10"/>
  <c r="D28" i="10"/>
  <c r="E28" i="10"/>
  <c r="F28" i="10"/>
  <c r="D29" i="10"/>
  <c r="E29" i="10"/>
  <c r="F29" i="10"/>
  <c r="G29" i="10"/>
  <c r="E30" i="10"/>
  <c r="F30" i="10"/>
  <c r="G30" i="10"/>
  <c r="D31" i="10"/>
  <c r="E31" i="10"/>
  <c r="F31" i="10"/>
  <c r="G31" i="10"/>
  <c r="E32" i="10"/>
  <c r="F32" i="10"/>
  <c r="G32" i="10"/>
  <c r="D33" i="10"/>
  <c r="F33" i="10"/>
  <c r="G33" i="10"/>
  <c r="D34" i="10"/>
  <c r="E34" i="10"/>
  <c r="F34" i="10"/>
  <c r="G34" i="10"/>
  <c r="F35" i="10"/>
  <c r="G35" i="10"/>
  <c r="D36" i="10"/>
  <c r="E36" i="10"/>
  <c r="F36" i="10"/>
  <c r="G36" i="10"/>
  <c r="D37" i="10"/>
  <c r="E37" i="10"/>
  <c r="F37" i="10"/>
  <c r="G37" i="10"/>
  <c r="D38" i="10"/>
  <c r="E38" i="10"/>
  <c r="F38" i="10"/>
  <c r="G38" i="10"/>
  <c r="E39" i="10"/>
  <c r="F39" i="10"/>
  <c r="G39" i="10"/>
  <c r="E40" i="10"/>
  <c r="F40" i="10"/>
  <c r="G40" i="10"/>
  <c r="E41" i="10"/>
  <c r="F41" i="10"/>
  <c r="G41" i="10"/>
  <c r="D42" i="10"/>
  <c r="E42" i="10"/>
  <c r="F42" i="10"/>
  <c r="G42" i="10"/>
  <c r="D43" i="10"/>
  <c r="E43" i="10"/>
  <c r="F43" i="10"/>
  <c r="G43" i="10"/>
  <c r="E44" i="10"/>
  <c r="F44" i="10"/>
  <c r="G44" i="10"/>
  <c r="F2" i="10"/>
  <c r="G2" i="10"/>
  <c r="M3" i="6"/>
  <c r="C2" i="18" s="1"/>
  <c r="M4" i="6"/>
  <c r="C2" i="16" s="1"/>
  <c r="M5" i="6"/>
  <c r="M6" i="6"/>
  <c r="C3" i="16" s="1"/>
  <c r="M7" i="6"/>
  <c r="E4" i="10" s="1"/>
  <c r="M8" i="6"/>
  <c r="C4" i="10" s="1"/>
  <c r="M9" i="6"/>
  <c r="M10" i="6"/>
  <c r="E5" i="10" s="1"/>
  <c r="M11" i="6"/>
  <c r="C5" i="10" s="1"/>
  <c r="M12" i="6"/>
  <c r="M13" i="6"/>
  <c r="M14" i="6"/>
  <c r="C7" i="16" s="1"/>
  <c r="M15" i="6"/>
  <c r="C8" i="16" s="1"/>
  <c r="M16" i="6"/>
  <c r="C9" i="10" s="1"/>
  <c r="M17" i="6"/>
  <c r="M18" i="6"/>
  <c r="M19" i="6"/>
  <c r="C11" i="16" s="1"/>
  <c r="M20" i="6"/>
  <c r="D12" i="10" s="1"/>
  <c r="M21" i="6"/>
  <c r="C12" i="16" s="1"/>
  <c r="M22" i="6"/>
  <c r="M23" i="6"/>
  <c r="C13" i="10" s="1"/>
  <c r="M24" i="6"/>
  <c r="C13" i="19" s="1"/>
  <c r="M25" i="6"/>
  <c r="C14" i="17" s="1"/>
  <c r="M26" i="6"/>
  <c r="M27" i="6"/>
  <c r="D15" i="10" s="1"/>
  <c r="M28" i="6"/>
  <c r="M29" i="6"/>
  <c r="C15" i="16" s="1"/>
  <c r="M30" i="6"/>
  <c r="M31" i="6"/>
  <c r="C16" i="20" s="1"/>
  <c r="M32" i="6"/>
  <c r="M33" i="6"/>
  <c r="C16" i="10" s="1"/>
  <c r="M34" i="6"/>
  <c r="C17" i="10" s="1"/>
  <c r="M35" i="6"/>
  <c r="C18" i="17" s="1"/>
  <c r="M36" i="6"/>
  <c r="C18" i="20" s="1"/>
  <c r="M37" i="6"/>
  <c r="C18" i="18" s="1"/>
  <c r="M38" i="6"/>
  <c r="M39" i="6"/>
  <c r="C19" i="16" s="1"/>
  <c r="M40" i="6"/>
  <c r="M41" i="6"/>
  <c r="C20" i="16" s="1"/>
  <c r="M42" i="6"/>
  <c r="C21" i="16" s="1"/>
  <c r="M43" i="6"/>
  <c r="C22" i="16" s="1"/>
  <c r="M44" i="6"/>
  <c r="M45" i="6"/>
  <c r="C24" i="17" s="1"/>
  <c r="M46" i="6"/>
  <c r="M47" i="6"/>
  <c r="E24" i="10" s="1"/>
  <c r="M48" i="6"/>
  <c r="C24" i="10" s="1"/>
  <c r="M49" i="6"/>
  <c r="M50" i="6"/>
  <c r="C25" i="16" s="1"/>
  <c r="M51" i="6"/>
  <c r="C26" i="17" s="1"/>
  <c r="M52" i="6"/>
  <c r="M53" i="6"/>
  <c r="M54" i="6"/>
  <c r="C27" i="17" s="1"/>
  <c r="M55" i="6"/>
  <c r="C27" i="20" s="1"/>
  <c r="M56" i="6"/>
  <c r="C27" i="16" s="1"/>
  <c r="M57" i="6"/>
  <c r="C28" i="20" s="1"/>
  <c r="M58" i="6"/>
  <c r="M59" i="6"/>
  <c r="C29" i="10" s="1"/>
  <c r="M60" i="6"/>
  <c r="C30" i="17" s="1"/>
  <c r="M61" i="6"/>
  <c r="M62" i="6"/>
  <c r="C31" i="10" s="1"/>
  <c r="M63" i="6"/>
  <c r="C32" i="17" s="1"/>
  <c r="M64" i="6"/>
  <c r="C32" i="16" s="1"/>
  <c r="M65" i="6"/>
  <c r="C33" i="18" s="1"/>
  <c r="M66" i="6"/>
  <c r="C33" i="16" s="1"/>
  <c r="M67" i="6"/>
  <c r="C34" i="16" s="1"/>
  <c r="M68" i="6"/>
  <c r="C35" i="17" s="1"/>
  <c r="M69" i="6"/>
  <c r="C35" i="18" s="1"/>
  <c r="M70" i="6"/>
  <c r="C35" i="16" s="1"/>
  <c r="M71" i="6"/>
  <c r="C36" i="16" s="1"/>
  <c r="M72" i="6"/>
  <c r="C37" i="10" s="1"/>
  <c r="M73" i="6"/>
  <c r="M74" i="6"/>
  <c r="C39" i="17" s="1"/>
  <c r="M75" i="6"/>
  <c r="C39" i="16" s="1"/>
  <c r="M76" i="6"/>
  <c r="C40" i="17" s="1"/>
  <c r="M77" i="6"/>
  <c r="C40" i="16" s="1"/>
  <c r="M78" i="6"/>
  <c r="M79" i="6"/>
  <c r="C41" i="16" s="1"/>
  <c r="M80" i="6"/>
  <c r="C42" i="16" s="1"/>
  <c r="M81" i="6"/>
  <c r="C43" i="16" s="1"/>
  <c r="M82" i="6"/>
  <c r="C44" i="17" s="1"/>
  <c r="M83" i="6"/>
  <c r="C44" i="16" s="1"/>
  <c r="M2" i="6"/>
  <c r="C2" i="17" s="1"/>
  <c r="I3" i="6"/>
  <c r="C2" i="14" s="1"/>
  <c r="I4" i="6"/>
  <c r="C2" i="11" s="1"/>
  <c r="I5" i="6"/>
  <c r="C3" i="13" s="1"/>
  <c r="I6" i="6"/>
  <c r="C3" i="11" s="1"/>
  <c r="I7" i="6"/>
  <c r="C4" i="14" s="1"/>
  <c r="I8" i="6"/>
  <c r="C4" i="11" s="1"/>
  <c r="I9" i="6"/>
  <c r="C5" i="13" s="1"/>
  <c r="I10" i="6"/>
  <c r="C5" i="14" s="1"/>
  <c r="I11" i="6"/>
  <c r="C5" i="11" s="1"/>
  <c r="I12" i="6"/>
  <c r="C6" i="11" s="1"/>
  <c r="I13" i="6"/>
  <c r="C7" i="14" s="1"/>
  <c r="I14" i="6"/>
  <c r="C7" i="11" s="1"/>
  <c r="I15" i="6"/>
  <c r="C8" i="11" s="1"/>
  <c r="I16" i="6"/>
  <c r="C9" i="11" s="1"/>
  <c r="I17" i="6"/>
  <c r="C10" i="13" s="1"/>
  <c r="I18" i="6"/>
  <c r="C10" i="11" s="1"/>
  <c r="I19" i="6"/>
  <c r="C11" i="11" s="1"/>
  <c r="I20" i="6"/>
  <c r="C12" i="13" s="1"/>
  <c r="I21" i="6"/>
  <c r="C12" i="11" s="1"/>
  <c r="I22" i="6"/>
  <c r="C13" i="13" s="1"/>
  <c r="I23" i="6"/>
  <c r="C13" i="11" s="1"/>
  <c r="I24" i="6"/>
  <c r="C13" i="12" s="1"/>
  <c r="I25" i="6"/>
  <c r="C14" i="13" s="1"/>
  <c r="I26" i="6"/>
  <c r="C14" i="11" s="1"/>
  <c r="I27" i="6"/>
  <c r="C15" i="13" s="1"/>
  <c r="I28" i="6"/>
  <c r="C15" i="14" s="1"/>
  <c r="I29" i="6"/>
  <c r="C15" i="11" s="1"/>
  <c r="I30" i="6"/>
  <c r="C16" i="13" s="1"/>
  <c r="I31" i="6"/>
  <c r="C16" i="15" s="1"/>
  <c r="I32" i="6"/>
  <c r="C16" i="14" s="1"/>
  <c r="I33" i="6"/>
  <c r="C16" i="11" s="1"/>
  <c r="I34" i="6"/>
  <c r="C17" i="11" s="1"/>
  <c r="I35" i="6"/>
  <c r="C18" i="13" s="1"/>
  <c r="I36" i="6"/>
  <c r="C18" i="15" s="1"/>
  <c r="I37" i="6"/>
  <c r="C18" i="14" s="1"/>
  <c r="I38" i="6"/>
  <c r="C18" i="11" s="1"/>
  <c r="I39" i="6"/>
  <c r="C19" i="11" s="1"/>
  <c r="I40" i="6"/>
  <c r="C20" i="13" s="1"/>
  <c r="I41" i="6"/>
  <c r="C20" i="11" s="1"/>
  <c r="I42" i="6"/>
  <c r="C21" i="11" s="1"/>
  <c r="I43" i="6"/>
  <c r="C22" i="11" s="1"/>
  <c r="I44" i="6"/>
  <c r="C23" i="11" s="1"/>
  <c r="I45" i="6"/>
  <c r="C24" i="13" s="1"/>
  <c r="I46" i="6"/>
  <c r="C24" i="15" s="1"/>
  <c r="I47" i="6"/>
  <c r="C24" i="14" s="1"/>
  <c r="I48" i="6"/>
  <c r="C24" i="11" s="1"/>
  <c r="I49" i="6"/>
  <c r="C25" i="13" s="1"/>
  <c r="I50" i="6"/>
  <c r="C25" i="11" s="1"/>
  <c r="I51" i="6"/>
  <c r="C26" i="13" s="1"/>
  <c r="I52" i="6"/>
  <c r="C26" i="14" s="1"/>
  <c r="I53" i="6"/>
  <c r="C26" i="11" s="1"/>
  <c r="I54" i="6"/>
  <c r="C27" i="13" s="1"/>
  <c r="I55" i="6"/>
  <c r="C27" i="15" s="1"/>
  <c r="I56" i="6"/>
  <c r="C27" i="11" s="1"/>
  <c r="I57" i="6"/>
  <c r="C28" i="15" s="1"/>
  <c r="I58" i="6"/>
  <c r="C28" i="11" s="1"/>
  <c r="I59" i="6"/>
  <c r="C29" i="11" s="1"/>
  <c r="I60" i="6"/>
  <c r="C30" i="13" s="1"/>
  <c r="I61" i="6"/>
  <c r="C30" i="11" s="1"/>
  <c r="I62" i="6"/>
  <c r="C31" i="11" s="1"/>
  <c r="I63" i="6"/>
  <c r="C32" i="13" s="1"/>
  <c r="I64" i="6"/>
  <c r="C32" i="11" s="1"/>
  <c r="I65" i="6"/>
  <c r="C33" i="14" s="1"/>
  <c r="I66" i="6"/>
  <c r="C33" i="11" s="1"/>
  <c r="I67" i="6"/>
  <c r="C34" i="11" s="1"/>
  <c r="I68" i="6"/>
  <c r="C35" i="13" s="1"/>
  <c r="I69" i="6"/>
  <c r="C35" i="14" s="1"/>
  <c r="I70" i="6"/>
  <c r="C35" i="11" s="1"/>
  <c r="I71" i="6"/>
  <c r="C36" i="11" s="1"/>
  <c r="I72" i="6"/>
  <c r="C37" i="11" s="1"/>
  <c r="I73" i="6"/>
  <c r="C38" i="11" s="1"/>
  <c r="I74" i="6"/>
  <c r="C39" i="13" s="1"/>
  <c r="I75" i="6"/>
  <c r="C39" i="11" s="1"/>
  <c r="I76" i="6"/>
  <c r="C40" i="13" s="1"/>
  <c r="I77" i="6"/>
  <c r="C40" i="11" s="1"/>
  <c r="I78" i="6"/>
  <c r="C41" i="13" s="1"/>
  <c r="I79" i="6"/>
  <c r="C41" i="11" s="1"/>
  <c r="I80" i="6"/>
  <c r="C42" i="11" s="1"/>
  <c r="I81" i="6"/>
  <c r="C43" i="11" s="1"/>
  <c r="I82" i="6"/>
  <c r="C44" i="13" s="1"/>
  <c r="I83" i="6"/>
  <c r="C44" i="11" s="1"/>
  <c r="C2" i="13"/>
  <c r="D42" i="19" l="1"/>
  <c r="D33" i="11"/>
  <c r="D25" i="11"/>
  <c r="D17" i="11"/>
  <c r="D27" i="15"/>
  <c r="D33" i="18"/>
  <c r="D22" i="16"/>
  <c r="D3" i="14"/>
  <c r="D5" i="19"/>
  <c r="D18" i="17"/>
  <c r="C20" i="10"/>
  <c r="D39" i="16"/>
  <c r="C40" i="10"/>
  <c r="D18" i="10"/>
  <c r="G28" i="10"/>
  <c r="C37" i="16"/>
  <c r="D37" i="16" s="1"/>
  <c r="C42" i="10"/>
  <c r="H42" i="10" s="1"/>
  <c r="C32" i="10"/>
  <c r="C16" i="16"/>
  <c r="D16" i="16" s="1"/>
  <c r="D39" i="13"/>
  <c r="D33" i="14"/>
  <c r="C9" i="16"/>
  <c r="D9" i="16" s="1"/>
  <c r="D41" i="11"/>
  <c r="C4" i="16"/>
  <c r="D4" i="16" s="1"/>
  <c r="D38" i="20"/>
  <c r="D24" i="10"/>
  <c r="D24" i="14"/>
  <c r="D14" i="10"/>
  <c r="C4" i="18"/>
  <c r="D11" i="20"/>
  <c r="D7" i="20"/>
  <c r="D18" i="20"/>
  <c r="D38" i="11"/>
  <c r="D10" i="13"/>
  <c r="D33" i="16"/>
  <c r="D25" i="16"/>
  <c r="D21" i="20"/>
  <c r="D14" i="11"/>
  <c r="D26" i="17"/>
  <c r="D28" i="20"/>
  <c r="D13" i="11"/>
  <c r="D13" i="19"/>
  <c r="D36" i="13"/>
  <c r="D16" i="19"/>
  <c r="D10" i="19"/>
  <c r="D41" i="13"/>
  <c r="D36" i="11"/>
  <c r="D18" i="14"/>
  <c r="D17" i="18"/>
  <c r="C44" i="10"/>
  <c r="D19" i="16"/>
  <c r="D2" i="10"/>
  <c r="C19" i="10"/>
  <c r="H19" i="10" s="1"/>
  <c r="G16" i="10"/>
  <c r="C29" i="16"/>
  <c r="D29" i="16" s="1"/>
  <c r="D40" i="13"/>
  <c r="D35" i="13"/>
  <c r="D26" i="14"/>
  <c r="D18" i="15"/>
  <c r="D27" i="17"/>
  <c r="C43" i="10"/>
  <c r="H43" i="10" s="1"/>
  <c r="C33" i="10"/>
  <c r="C27" i="10"/>
  <c r="D41" i="15"/>
  <c r="C24" i="16"/>
  <c r="D24" i="16" s="1"/>
  <c r="C5" i="18"/>
  <c r="D5" i="18" s="1"/>
  <c r="C41" i="10"/>
  <c r="E18" i="10"/>
  <c r="C11" i="10"/>
  <c r="H11" i="10" s="1"/>
  <c r="C17" i="16"/>
  <c r="D17" i="16" s="1"/>
  <c r="D21" i="19"/>
  <c r="C15" i="17"/>
  <c r="D15" i="17" s="1"/>
  <c r="D32" i="10"/>
  <c r="C5" i="16"/>
  <c r="D5" i="16" s="1"/>
  <c r="D4" i="17"/>
  <c r="D42" i="18"/>
  <c r="D3" i="18"/>
  <c r="D12" i="20"/>
  <c r="D16" i="11"/>
  <c r="D15" i="15"/>
  <c r="D32" i="13"/>
  <c r="D5" i="13"/>
  <c r="D34" i="14"/>
  <c r="D18" i="12"/>
  <c r="D39" i="15"/>
  <c r="D31" i="15"/>
  <c r="D22" i="15"/>
  <c r="D8" i="16"/>
  <c r="D16" i="13"/>
  <c r="D27" i="16"/>
  <c r="E2" i="10"/>
  <c r="C36" i="10"/>
  <c r="H36" i="10" s="1"/>
  <c r="C25" i="10"/>
  <c r="C21" i="10"/>
  <c r="H21" i="10" s="1"/>
  <c r="D42" i="14"/>
  <c r="D34" i="17"/>
  <c r="D29" i="17"/>
  <c r="C24" i="18"/>
  <c r="D24" i="18" s="1"/>
  <c r="D37" i="13"/>
  <c r="D44" i="14"/>
  <c r="D36" i="14"/>
  <c r="D25" i="14"/>
  <c r="D6" i="15"/>
  <c r="D17" i="20"/>
  <c r="D18" i="11"/>
  <c r="D42" i="16"/>
  <c r="D32" i="16"/>
  <c r="D4" i="13"/>
  <c r="D25" i="12"/>
  <c r="D17" i="12"/>
  <c r="D34" i="19"/>
  <c r="D26" i="19"/>
  <c r="D18" i="19"/>
  <c r="D40" i="11"/>
  <c r="D30" i="11"/>
  <c r="D26" i="11"/>
  <c r="D24" i="13"/>
  <c r="D15" i="11"/>
  <c r="D27" i="20"/>
  <c r="D8" i="13"/>
  <c r="D41" i="14"/>
  <c r="D21" i="14"/>
  <c r="D11" i="15"/>
  <c r="D19" i="17"/>
  <c r="D11" i="18"/>
  <c r="D41" i="20"/>
  <c r="D33" i="20"/>
  <c r="D29" i="20"/>
  <c r="D20" i="20"/>
  <c r="D20" i="14"/>
  <c r="D39" i="12"/>
  <c r="D31" i="12"/>
  <c r="D23" i="12"/>
  <c r="D15" i="12"/>
  <c r="D26" i="13"/>
  <c r="D18" i="13"/>
  <c r="D15" i="13"/>
  <c r="D40" i="16"/>
  <c r="D42" i="13"/>
  <c r="D11" i="12"/>
  <c r="D3" i="12"/>
  <c r="D43" i="15"/>
  <c r="D9" i="15"/>
  <c r="D36" i="20"/>
  <c r="D17" i="14"/>
  <c r="D14" i="20"/>
  <c r="D31" i="13"/>
  <c r="D7" i="13"/>
  <c r="D34" i="12"/>
  <c r="D10" i="12"/>
  <c r="D35" i="12"/>
  <c r="D30" i="14"/>
  <c r="D22" i="14"/>
  <c r="D9" i="12"/>
  <c r="D2" i="11"/>
  <c r="D38" i="12"/>
  <c r="D5" i="12"/>
  <c r="D29" i="15"/>
  <c r="D3" i="15"/>
  <c r="D40" i="19"/>
  <c r="D44" i="11"/>
  <c r="D34" i="11"/>
  <c r="D29" i="11"/>
  <c r="D5" i="11"/>
  <c r="D2" i="12"/>
  <c r="D37" i="12"/>
  <c r="D29" i="12"/>
  <c r="D21" i="12"/>
  <c r="D44" i="15"/>
  <c r="D36" i="15"/>
  <c r="D28" i="15"/>
  <c r="D19" i="15"/>
  <c r="D28" i="17"/>
  <c r="D28" i="18"/>
  <c r="D39" i="19"/>
  <c r="D31" i="19"/>
  <c r="D23" i="19"/>
  <c r="D15" i="19"/>
  <c r="D6" i="19"/>
  <c r="D43" i="11"/>
  <c r="D14" i="12"/>
  <c r="D37" i="15"/>
  <c r="D32" i="19"/>
  <c r="D21" i="11"/>
  <c r="D10" i="11"/>
  <c r="D35" i="17"/>
  <c r="D2" i="16"/>
  <c r="D17" i="13"/>
  <c r="D32" i="14"/>
  <c r="D35" i="15"/>
  <c r="D7" i="14"/>
  <c r="D8" i="19"/>
  <c r="D29" i="14"/>
  <c r="D22" i="12"/>
  <c r="D20" i="11"/>
  <c r="D34" i="16"/>
  <c r="D11" i="16"/>
  <c r="D12" i="11"/>
  <c r="D42" i="17"/>
  <c r="D22" i="17"/>
  <c r="D23" i="18"/>
  <c r="D29" i="19"/>
  <c r="D38" i="14"/>
  <c r="D6" i="14"/>
  <c r="D15" i="14"/>
  <c r="D30" i="12"/>
  <c r="D44" i="13"/>
  <c r="D28" i="11"/>
  <c r="D5" i="14"/>
  <c r="D42" i="11"/>
  <c r="D37" i="11"/>
  <c r="D27" i="11"/>
  <c r="D16" i="14"/>
  <c r="D13" i="12"/>
  <c r="D4" i="11"/>
  <c r="D44" i="17"/>
  <c r="D21" i="16"/>
  <c r="D9" i="11"/>
  <c r="D40" i="14"/>
  <c r="D42" i="12"/>
  <c r="D26" i="12"/>
  <c r="D38" i="15"/>
  <c r="D30" i="15"/>
  <c r="D14" i="15"/>
  <c r="D33" i="15"/>
  <c r="D7" i="15"/>
  <c r="D21" i="17"/>
  <c r="D31" i="18"/>
  <c r="D4" i="18"/>
  <c r="D41" i="19"/>
  <c r="D33" i="19"/>
  <c r="D25" i="19"/>
  <c r="D17" i="19"/>
  <c r="D9" i="19"/>
  <c r="D44" i="19"/>
  <c r="D36" i="19"/>
  <c r="D28" i="19"/>
  <c r="D20" i="19"/>
  <c r="D39" i="20"/>
  <c r="D22" i="20"/>
  <c r="D17" i="15"/>
  <c r="D32" i="11"/>
  <c r="D21" i="13"/>
  <c r="D9" i="13"/>
  <c r="D33" i="12"/>
  <c r="D16" i="15"/>
  <c r="D34" i="20"/>
  <c r="D19" i="11"/>
  <c r="D8" i="11"/>
  <c r="D4" i="14"/>
  <c r="D43" i="16"/>
  <c r="D20" i="16"/>
  <c r="D33" i="13"/>
  <c r="D20" i="13"/>
  <c r="D43" i="12"/>
  <c r="D24" i="15"/>
  <c r="D44" i="20"/>
  <c r="D10" i="20"/>
  <c r="D14" i="14"/>
  <c r="D41" i="12"/>
  <c r="D25" i="15"/>
  <c r="D8" i="15"/>
  <c r="D44" i="16"/>
  <c r="D8" i="18"/>
  <c r="D31" i="11"/>
  <c r="D7" i="11"/>
  <c r="D3" i="11"/>
  <c r="H4" i="10"/>
  <c r="D40" i="15"/>
  <c r="D32" i="15"/>
  <c r="D23" i="15"/>
  <c r="D43" i="17"/>
  <c r="D20" i="18"/>
  <c r="D37" i="19"/>
  <c r="D24" i="19"/>
  <c r="D7" i="19"/>
  <c r="D43" i="20"/>
  <c r="D16" i="20"/>
  <c r="D9" i="20"/>
  <c r="D5" i="20"/>
  <c r="D24" i="11"/>
  <c r="D37" i="14"/>
  <c r="D29" i="13"/>
  <c r="D2" i="13"/>
  <c r="D30" i="13"/>
  <c r="D23" i="11"/>
  <c r="D12" i="13"/>
  <c r="D6" i="11"/>
  <c r="D35" i="16"/>
  <c r="H31" i="10"/>
  <c r="D7" i="16"/>
  <c r="D3" i="16"/>
  <c r="D28" i="13"/>
  <c r="D7" i="12"/>
  <c r="D21" i="15"/>
  <c r="D12" i="15"/>
  <c r="D4" i="15"/>
  <c r="D11" i="17"/>
  <c r="D7" i="17"/>
  <c r="D36" i="18"/>
  <c r="D14" i="18"/>
  <c r="D38" i="19"/>
  <c r="D30" i="19"/>
  <c r="D22" i="19"/>
  <c r="D14" i="19"/>
  <c r="D15" i="20"/>
  <c r="D4" i="20"/>
  <c r="D36" i="16"/>
  <c r="D39" i="11"/>
  <c r="D22" i="11"/>
  <c r="D11" i="11"/>
  <c r="D2" i="14"/>
  <c r="D35" i="18"/>
  <c r="D18" i="18"/>
  <c r="D15" i="16"/>
  <c r="D12" i="16"/>
  <c r="H37" i="10"/>
  <c r="H29" i="10"/>
  <c r="D35" i="11"/>
  <c r="D23" i="13"/>
  <c r="D25" i="13"/>
  <c r="D13" i="13"/>
  <c r="D28" i="14"/>
  <c r="D6" i="12"/>
  <c r="D42" i="15"/>
  <c r="D34" i="15"/>
  <c r="D26" i="15"/>
  <c r="D10" i="15"/>
  <c r="D20" i="15"/>
  <c r="D36" i="17"/>
  <c r="D13" i="18"/>
  <c r="D9" i="18"/>
  <c r="D12" i="19"/>
  <c r="D4" i="19"/>
  <c r="D35" i="20"/>
  <c r="D31" i="20"/>
  <c r="D19" i="20"/>
  <c r="D3" i="20"/>
  <c r="C24" i="20"/>
  <c r="D24" i="20" s="1"/>
  <c r="G24" i="10"/>
  <c r="D16" i="10"/>
  <c r="C16" i="17"/>
  <c r="D16" i="17" s="1"/>
  <c r="C13" i="17"/>
  <c r="D13" i="17" s="1"/>
  <c r="D13" i="10"/>
  <c r="C31" i="16"/>
  <c r="D31" i="16" s="1"/>
  <c r="C30" i="16"/>
  <c r="D30" i="16" s="1"/>
  <c r="C30" i="10"/>
  <c r="C26" i="16"/>
  <c r="D26" i="16" s="1"/>
  <c r="C26" i="10"/>
  <c r="E7" i="10"/>
  <c r="C7" i="18"/>
  <c r="D7" i="18" s="1"/>
  <c r="C3" i="17"/>
  <c r="D3" i="17" s="1"/>
  <c r="D3" i="10"/>
  <c r="D27" i="10"/>
  <c r="C12" i="10"/>
  <c r="H12" i="10" s="1"/>
  <c r="C12" i="17"/>
  <c r="D12" i="17" s="1"/>
  <c r="C26" i="18"/>
  <c r="D26" i="18" s="1"/>
  <c r="E26" i="10"/>
  <c r="C23" i="10"/>
  <c r="H23" i="10" s="1"/>
  <c r="C23" i="16"/>
  <c r="D23" i="16" s="1"/>
  <c r="G18" i="10"/>
  <c r="C28" i="16"/>
  <c r="D28" i="16" s="1"/>
  <c r="C28" i="10"/>
  <c r="H17" i="10"/>
  <c r="C2" i="10"/>
  <c r="D25" i="10"/>
  <c r="C25" i="17"/>
  <c r="D25" i="17" s="1"/>
  <c r="D10" i="10"/>
  <c r="C10" i="17"/>
  <c r="D10" i="17" s="1"/>
  <c r="C5" i="17"/>
  <c r="D5" i="17" s="1"/>
  <c r="D5" i="10"/>
  <c r="H5" i="10" s="1"/>
  <c r="E35" i="10"/>
  <c r="D30" i="10"/>
  <c r="C7" i="10"/>
  <c r="D19" i="14"/>
  <c r="D41" i="16"/>
  <c r="D39" i="17"/>
  <c r="C41" i="17"/>
  <c r="D41" i="17" s="1"/>
  <c r="D41" i="10"/>
  <c r="C6" i="16"/>
  <c r="D6" i="16" s="1"/>
  <c r="C6" i="10"/>
  <c r="H6" i="10" s="1"/>
  <c r="D44" i="10"/>
  <c r="D39" i="10"/>
  <c r="D19" i="13"/>
  <c r="C38" i="16"/>
  <c r="D38" i="16" s="1"/>
  <c r="C38" i="10"/>
  <c r="H38" i="10" s="1"/>
  <c r="H9" i="10"/>
  <c r="D35" i="10"/>
  <c r="E33" i="10"/>
  <c r="D38" i="13"/>
  <c r="D6" i="13"/>
  <c r="D27" i="12"/>
  <c r="D19" i="12"/>
  <c r="C18" i="16"/>
  <c r="D18" i="16" s="1"/>
  <c r="C18" i="10"/>
  <c r="E15" i="10"/>
  <c r="C15" i="18"/>
  <c r="D15" i="18" s="1"/>
  <c r="C14" i="16"/>
  <c r="D14" i="16" s="1"/>
  <c r="C14" i="10"/>
  <c r="C10" i="16"/>
  <c r="D10" i="16" s="1"/>
  <c r="C10" i="10"/>
  <c r="C3" i="10"/>
  <c r="D35" i="14"/>
  <c r="D40" i="10"/>
  <c r="C35" i="10"/>
  <c r="C15" i="10"/>
  <c r="D14" i="13"/>
  <c r="D27" i="14"/>
  <c r="D24" i="17"/>
  <c r="D27" i="13"/>
  <c r="D20" i="10"/>
  <c r="H20" i="10" s="1"/>
  <c r="C20" i="17"/>
  <c r="D20" i="17" s="1"/>
  <c r="C16" i="18"/>
  <c r="D16" i="18" s="1"/>
  <c r="E16" i="10"/>
  <c r="C39" i="10"/>
  <c r="G27" i="10"/>
  <c r="D26" i="10"/>
  <c r="C8" i="10"/>
  <c r="H8" i="10" s="1"/>
  <c r="D22" i="13"/>
  <c r="D31" i="14"/>
  <c r="D23" i="14"/>
  <c r="D8" i="12"/>
  <c r="D23" i="17"/>
  <c r="D40" i="18"/>
  <c r="D32" i="18"/>
  <c r="D34" i="13"/>
  <c r="D3" i="13"/>
  <c r="C34" i="10"/>
  <c r="H34" i="10" s="1"/>
  <c r="F13" i="10"/>
  <c r="D43" i="13"/>
  <c r="D11" i="13"/>
  <c r="D39" i="14"/>
  <c r="D40" i="12"/>
  <c r="D32" i="12"/>
  <c r="D24" i="12"/>
  <c r="D16" i="12"/>
  <c r="D13" i="15"/>
  <c r="D5" i="15"/>
  <c r="D31" i="17"/>
  <c r="D14" i="17"/>
  <c r="D43" i="18"/>
  <c r="D19" i="18"/>
  <c r="D10" i="18"/>
  <c r="D6" i="18"/>
  <c r="D30" i="20"/>
  <c r="D12" i="12"/>
  <c r="D4" i="12"/>
  <c r="D38" i="17"/>
  <c r="D38" i="18"/>
  <c r="D11" i="19"/>
  <c r="D3" i="19"/>
  <c r="C22" i="10"/>
  <c r="H22" i="10" s="1"/>
  <c r="D43" i="14"/>
  <c r="D44" i="12"/>
  <c r="D36" i="12"/>
  <c r="D28" i="12"/>
  <c r="D20" i="12"/>
  <c r="C13" i="16"/>
  <c r="D13" i="16" s="1"/>
  <c r="D33" i="17"/>
  <c r="D8" i="17"/>
  <c r="D25" i="18"/>
  <c r="D21" i="18"/>
  <c r="D43" i="19"/>
  <c r="D35" i="19"/>
  <c r="D27" i="19"/>
  <c r="D19" i="19"/>
  <c r="D40" i="17"/>
  <c r="D17" i="17"/>
  <c r="D6" i="17"/>
  <c r="D41" i="18"/>
  <c r="D37" i="18"/>
  <c r="D30" i="18"/>
  <c r="D26" i="20"/>
  <c r="D32" i="17"/>
  <c r="D9" i="17"/>
  <c r="D44" i="18"/>
  <c r="D29" i="18"/>
  <c r="D22" i="18"/>
  <c r="D42" i="20"/>
  <c r="D32" i="20"/>
  <c r="D25" i="20"/>
  <c r="D8" i="20"/>
  <c r="D37" i="17"/>
  <c r="D30" i="17"/>
  <c r="D39" i="18"/>
  <c r="D27" i="18"/>
  <c r="D12" i="18"/>
  <c r="D40" i="20"/>
  <c r="D37" i="20"/>
  <c r="D23" i="20"/>
  <c r="D13" i="20"/>
  <c r="D6" i="20"/>
  <c r="D2" i="20"/>
  <c r="D2" i="19"/>
  <c r="D2" i="18"/>
  <c r="D2" i="17"/>
  <c r="D2" i="15"/>
  <c r="C3" i="8"/>
  <c r="D3" i="8"/>
  <c r="E3" i="8"/>
  <c r="F3" i="8"/>
  <c r="G3" i="8"/>
  <c r="C4" i="8"/>
  <c r="D4" i="8"/>
  <c r="E4" i="8"/>
  <c r="F4" i="8"/>
  <c r="G4" i="8"/>
  <c r="C5" i="8"/>
  <c r="D5" i="8"/>
  <c r="E5" i="8"/>
  <c r="F5" i="8"/>
  <c r="G5" i="8"/>
  <c r="C6" i="8"/>
  <c r="D6" i="8"/>
  <c r="E6" i="8"/>
  <c r="F6" i="8"/>
  <c r="G6" i="8"/>
  <c r="C7" i="8"/>
  <c r="D7" i="8"/>
  <c r="E7" i="8"/>
  <c r="F7" i="8"/>
  <c r="G7" i="8"/>
  <c r="C8" i="8"/>
  <c r="D8" i="8"/>
  <c r="E8" i="8"/>
  <c r="F8" i="8"/>
  <c r="G8" i="8"/>
  <c r="C9" i="8"/>
  <c r="D9" i="8"/>
  <c r="E9" i="8"/>
  <c r="F9" i="8"/>
  <c r="G9" i="8"/>
  <c r="C10" i="8"/>
  <c r="D10" i="8"/>
  <c r="E10" i="8"/>
  <c r="F10" i="8"/>
  <c r="G10" i="8"/>
  <c r="C11" i="8"/>
  <c r="D11" i="8"/>
  <c r="E11" i="8"/>
  <c r="F11" i="8"/>
  <c r="G11" i="8"/>
  <c r="C12" i="8"/>
  <c r="D12" i="8"/>
  <c r="E12" i="8"/>
  <c r="F12" i="8"/>
  <c r="G12" i="8"/>
  <c r="C13" i="8"/>
  <c r="D13" i="8"/>
  <c r="E13" i="8"/>
  <c r="F13" i="8"/>
  <c r="G13" i="8"/>
  <c r="C14" i="8"/>
  <c r="D14" i="8"/>
  <c r="E14" i="8"/>
  <c r="F14" i="8"/>
  <c r="G14" i="8"/>
  <c r="C15" i="8"/>
  <c r="D15" i="8"/>
  <c r="E15" i="8"/>
  <c r="F15" i="8"/>
  <c r="G15" i="8"/>
  <c r="C16" i="8"/>
  <c r="D16" i="8"/>
  <c r="E16" i="8"/>
  <c r="F16" i="8"/>
  <c r="G16" i="8"/>
  <c r="C17" i="8"/>
  <c r="D17" i="8"/>
  <c r="E17" i="8"/>
  <c r="F17" i="8"/>
  <c r="G17" i="8"/>
  <c r="C18" i="8"/>
  <c r="D18" i="8"/>
  <c r="E18" i="8"/>
  <c r="F18" i="8"/>
  <c r="G18" i="8"/>
  <c r="C19" i="8"/>
  <c r="D19" i="8"/>
  <c r="E19" i="8"/>
  <c r="F19" i="8"/>
  <c r="G19" i="8"/>
  <c r="C20" i="8"/>
  <c r="D20" i="8"/>
  <c r="E20" i="8"/>
  <c r="F20" i="8"/>
  <c r="G20" i="8"/>
  <c r="C21" i="8"/>
  <c r="D21" i="8"/>
  <c r="E21" i="8"/>
  <c r="F21" i="8"/>
  <c r="G21" i="8"/>
  <c r="C22" i="8"/>
  <c r="D22" i="8"/>
  <c r="E22" i="8"/>
  <c r="F22" i="8"/>
  <c r="G22" i="8"/>
  <c r="C23" i="8"/>
  <c r="D23" i="8"/>
  <c r="E23" i="8"/>
  <c r="F23" i="8"/>
  <c r="G23" i="8"/>
  <c r="C24" i="8"/>
  <c r="D24" i="8"/>
  <c r="E24" i="8"/>
  <c r="F24" i="8"/>
  <c r="G24" i="8"/>
  <c r="C25" i="8"/>
  <c r="D25" i="8"/>
  <c r="E25" i="8"/>
  <c r="F25" i="8"/>
  <c r="G25" i="8"/>
  <c r="C26" i="8"/>
  <c r="D26" i="8"/>
  <c r="E26" i="8"/>
  <c r="F26" i="8"/>
  <c r="G26" i="8"/>
  <c r="C27" i="8"/>
  <c r="D27" i="8"/>
  <c r="E27" i="8"/>
  <c r="F27" i="8"/>
  <c r="G27" i="8"/>
  <c r="C28" i="8"/>
  <c r="D28" i="8"/>
  <c r="E28" i="8"/>
  <c r="F28" i="8"/>
  <c r="G28" i="8"/>
  <c r="C29" i="8"/>
  <c r="D29" i="8"/>
  <c r="E29" i="8"/>
  <c r="F29" i="8"/>
  <c r="G29" i="8"/>
  <c r="C30" i="8"/>
  <c r="D30" i="8"/>
  <c r="E30" i="8"/>
  <c r="F30" i="8"/>
  <c r="G30" i="8"/>
  <c r="C31" i="8"/>
  <c r="D31" i="8"/>
  <c r="E31" i="8"/>
  <c r="F31" i="8"/>
  <c r="G31" i="8"/>
  <c r="C32" i="8"/>
  <c r="D32" i="8"/>
  <c r="E32" i="8"/>
  <c r="F32" i="8"/>
  <c r="G32" i="8"/>
  <c r="C33" i="8"/>
  <c r="D33" i="8"/>
  <c r="E33" i="8"/>
  <c r="F33" i="8"/>
  <c r="G33" i="8"/>
  <c r="C34" i="8"/>
  <c r="D34" i="8"/>
  <c r="E34" i="8"/>
  <c r="F34" i="8"/>
  <c r="G34" i="8"/>
  <c r="C35" i="8"/>
  <c r="D35" i="8"/>
  <c r="E35" i="8"/>
  <c r="F35" i="8"/>
  <c r="G35" i="8"/>
  <c r="C36" i="8"/>
  <c r="D36" i="8"/>
  <c r="E36" i="8"/>
  <c r="F36" i="8"/>
  <c r="G36" i="8"/>
  <c r="C37" i="8"/>
  <c r="D37" i="8"/>
  <c r="E37" i="8"/>
  <c r="F37" i="8"/>
  <c r="G37" i="8"/>
  <c r="C38" i="8"/>
  <c r="D38" i="8"/>
  <c r="E38" i="8"/>
  <c r="F38" i="8"/>
  <c r="G38" i="8"/>
  <c r="C39" i="8"/>
  <c r="D39" i="8"/>
  <c r="E39" i="8"/>
  <c r="F39" i="8"/>
  <c r="G39" i="8"/>
  <c r="C40" i="8"/>
  <c r="D40" i="8"/>
  <c r="E40" i="8"/>
  <c r="F40" i="8"/>
  <c r="G40" i="8"/>
  <c r="C41" i="8"/>
  <c r="D41" i="8"/>
  <c r="E41" i="8"/>
  <c r="F41" i="8"/>
  <c r="G41" i="8"/>
  <c r="C42" i="8"/>
  <c r="D42" i="8"/>
  <c r="E42" i="8"/>
  <c r="F42" i="8"/>
  <c r="G42" i="8"/>
  <c r="C43" i="8"/>
  <c r="D43" i="8"/>
  <c r="E43" i="8"/>
  <c r="F43" i="8"/>
  <c r="G43" i="8"/>
  <c r="C44" i="8"/>
  <c r="D44" i="8"/>
  <c r="E44" i="8"/>
  <c r="F44" i="8"/>
  <c r="G44" i="8"/>
  <c r="D2" i="8"/>
  <c r="E2" i="8"/>
  <c r="F2" i="8"/>
  <c r="G2" i="8"/>
  <c r="C2" i="8"/>
  <c r="H40" i="10" l="1"/>
  <c r="H24" i="10"/>
  <c r="H28" i="10"/>
  <c r="H32" i="10"/>
  <c r="H14" i="10"/>
  <c r="H44" i="10"/>
  <c r="H25" i="10"/>
  <c r="H2" i="10"/>
  <c r="H33" i="10"/>
  <c r="H41" i="10"/>
  <c r="H16" i="10"/>
  <c r="H18" i="10"/>
  <c r="H10" i="10"/>
  <c r="H39" i="10"/>
  <c r="H3" i="10"/>
  <c r="H15" i="10"/>
  <c r="H27" i="10"/>
  <c r="H13" i="10"/>
  <c r="H26" i="10"/>
  <c r="H7" i="10"/>
  <c r="H30" i="10"/>
  <c r="H35" i="10"/>
  <c r="H2" i="8"/>
  <c r="H33" i="8"/>
  <c r="H41" i="8"/>
  <c r="H25" i="8"/>
  <c r="H17" i="8"/>
  <c r="H9" i="8"/>
  <c r="H44" i="8"/>
  <c r="H36" i="8"/>
  <c r="H28" i="8"/>
  <c r="H20" i="8"/>
  <c r="H12" i="8"/>
  <c r="H4" i="8"/>
  <c r="H10" i="8"/>
  <c r="H31" i="8"/>
  <c r="H15" i="8"/>
  <c r="H40" i="8"/>
  <c r="H37" i="8"/>
  <c r="H32" i="8"/>
  <c r="H29" i="8"/>
  <c r="H24" i="8"/>
  <c r="H21" i="8"/>
  <c r="H16" i="8"/>
  <c r="H13" i="8"/>
  <c r="H8" i="8"/>
  <c r="H5" i="8"/>
  <c r="H39" i="8"/>
  <c r="H23" i="8"/>
  <c r="H7" i="8"/>
  <c r="H42" i="8"/>
  <c r="H43" i="8"/>
  <c r="H35" i="8"/>
  <c r="H27" i="8"/>
  <c r="H19" i="8"/>
  <c r="H11" i="8"/>
  <c r="H3" i="8"/>
  <c r="H34" i="8"/>
  <c r="H26" i="8"/>
  <c r="H18" i="8"/>
  <c r="H38" i="8"/>
  <c r="H30" i="8"/>
  <c r="H22" i="8"/>
  <c r="H14" i="8"/>
  <c r="H6" i="8"/>
  <c r="H45" i="10" l="1"/>
  <c r="H45" i="8"/>
</calcChain>
</file>

<file path=xl/sharedStrings.xml><?xml version="1.0" encoding="utf-8"?>
<sst xmlns="http://schemas.openxmlformats.org/spreadsheetml/2006/main" count="1207" uniqueCount="150">
  <si>
    <t>ScenarioName</t>
  </si>
  <si>
    <t>ScenarioDescription</t>
  </si>
  <si>
    <t>BaseYear</t>
  </si>
  <si>
    <t>BaseCondition</t>
  </si>
  <si>
    <t>BaseConditionDescription</t>
  </si>
  <si>
    <t>CostProfile</t>
  </si>
  <si>
    <t>WastewaterDataset</t>
  </si>
  <si>
    <t>2010 No Action</t>
  </si>
  <si>
    <t>No BMPs implemented. Uses 2010 historic trends base conditions and assumes maximum feasible air reductions are already considered.</t>
  </si>
  <si>
    <t>2010</t>
  </si>
  <si>
    <t>Historic Trends</t>
  </si>
  <si>
    <t>Continuation of land use patterns and rates of change as occurred between 2000 and 2010.</t>
  </si>
  <si>
    <t>Watershed</t>
  </si>
  <si>
    <t>No Action</t>
  </si>
  <si>
    <t>2010 E3</t>
  </si>
  <si>
    <t>BMPs implemented to the theoretical maximum practicable without cost or physical limitations to implementations.</t>
  </si>
  <si>
    <t>E3</t>
  </si>
  <si>
    <t>2017 Progress V9</t>
  </si>
  <si>
    <t>Reflects the BMPs that are functioning in this year, as reported by the state to the Chesapeake Bay Program for annual progress. Uses 2017 current zoning base conditions and assumes maximum feasible air reductions are already considered. Uses 2017 point source data set.</t>
  </si>
  <si>
    <t>2017</t>
  </si>
  <si>
    <t>Current Zoning</t>
  </si>
  <si>
    <t>Projection of historic trends using environmentally optimistic zoning regulations.</t>
  </si>
  <si>
    <t>Geography</t>
  </si>
  <si>
    <t>Sector</t>
  </si>
  <si>
    <t>LoadSource</t>
  </si>
  <si>
    <t>Allocation</t>
  </si>
  <si>
    <t>Agency</t>
  </si>
  <si>
    <t>Unit</t>
  </si>
  <si>
    <t>2017 Progress V9_Amount</t>
  </si>
  <si>
    <t>2010 No Action_Amount</t>
  </si>
  <si>
    <t>2010 E3_Amount</t>
  </si>
  <si>
    <t>2017 Progress V9_NLoadEOS</t>
  </si>
  <si>
    <t>2010 No Action_NLoadEOS</t>
  </si>
  <si>
    <t>2010 E3_NLoadEOS</t>
  </si>
  <si>
    <t>2017 Progress V9_PLoadEOS</t>
  </si>
  <si>
    <t>2010 No Action_PLoadEOS</t>
  </si>
  <si>
    <t>2010 E3_PLoadEOS</t>
  </si>
  <si>
    <t>2017 Progress V9_SLoadEOS</t>
  </si>
  <si>
    <t>2010 No Action_SLoadEOS</t>
  </si>
  <si>
    <t>2010 E3_SLoadEOS</t>
  </si>
  <si>
    <t>2017 Progress V9_NLoadEOT</t>
  </si>
  <si>
    <t>2010 No Action_NLoadEOT</t>
  </si>
  <si>
    <t>2010 E3_NLoadEOT</t>
  </si>
  <si>
    <t>2017 Progress V9_PLoadEOT</t>
  </si>
  <si>
    <t>2010 No Action_PLoadEOT</t>
  </si>
  <si>
    <t>2010 E3_PLoadEOT</t>
  </si>
  <si>
    <t>2017 Progress V9_SLoadEOT</t>
  </si>
  <si>
    <t>2010 No Action_SLoadEOT</t>
  </si>
  <si>
    <t>2010 E3_SLoadEOT</t>
  </si>
  <si>
    <t>Adams, PA (CBWS Portion Only)</t>
  </si>
  <si>
    <t>All</t>
  </si>
  <si>
    <t>All Load Sources</t>
  </si>
  <si>
    <t>Department of Defense</t>
  </si>
  <si>
    <t>acres</t>
  </si>
  <si>
    <t>National Park Service</t>
  </si>
  <si>
    <t>Non-Federal</t>
  </si>
  <si>
    <t>Bedford, PA (CBWS Portion Only)</t>
  </si>
  <si>
    <t>Berks, PA (CBWS Portion Only)</t>
  </si>
  <si>
    <t>Blair, PA (CBWS Portion Only)</t>
  </si>
  <si>
    <t>Bradford, PA (CBWS Portion Only)</t>
  </si>
  <si>
    <t>Cambria, PA (CBWS Portion Only)</t>
  </si>
  <si>
    <t>Cameron, PA (CBWS Portion Only)</t>
  </si>
  <si>
    <t>Carbon, PA (CBWS Portion Only)</t>
  </si>
  <si>
    <t>Centre, PA (CBWS Portion Only)</t>
  </si>
  <si>
    <t>Chester, PA (CBWS Portion Only)</t>
  </si>
  <si>
    <t>Clearfield, PA (CBWS Portion Only)</t>
  </si>
  <si>
    <t>Clinton, PA (CBWS Portion Only)</t>
  </si>
  <si>
    <t>US Fish and Wildlife Service</t>
  </si>
  <si>
    <t>Columbia, PA (CBWS Portion Only)</t>
  </si>
  <si>
    <t>Cumberland, PA (CBWS Portion Only)</t>
  </si>
  <si>
    <t>Dauphin, PA (CBWS Portion Only)</t>
  </si>
  <si>
    <t>General Services Administration</t>
  </si>
  <si>
    <t>Elk, PA (CBWS Portion Only)</t>
  </si>
  <si>
    <t>Franklin, PA (CBWS Portion Only)</t>
  </si>
  <si>
    <t>Fulton, PA (CBWS Portion Only)</t>
  </si>
  <si>
    <t>Huntingdon, PA (CBWS Portion Only)</t>
  </si>
  <si>
    <t>Indiana, PA (CBWS Portion Only)</t>
  </si>
  <si>
    <t>Jefferson, PA (CBWS Portion Only)</t>
  </si>
  <si>
    <t>Juniata, PA (CBWS Portion Only)</t>
  </si>
  <si>
    <t>Lackawanna, PA (CBWS Portion Only)</t>
  </si>
  <si>
    <t>Lancaster, PA (CBWS Portion Only)</t>
  </si>
  <si>
    <t>Lebanon, PA (CBWS Portion Only)</t>
  </si>
  <si>
    <t>Luzerne, PA (CBWS Portion Only)</t>
  </si>
  <si>
    <t>Lycoming, PA (CBWS Portion Only)</t>
  </si>
  <si>
    <t>Mckean, PA (CBWS Portion Only)</t>
  </si>
  <si>
    <t>Mifflin, PA (CBWS Portion Only)</t>
  </si>
  <si>
    <t>Montour, PA (CBWS Portion Only)</t>
  </si>
  <si>
    <t>Northumberland, PA (CBWS Portion Only)</t>
  </si>
  <si>
    <t>Perry, PA (CBWS Portion Only)</t>
  </si>
  <si>
    <t>Potter, PA (CBWS Portion Only)</t>
  </si>
  <si>
    <t>Schuylkill, PA (CBWS Portion Only)</t>
  </si>
  <si>
    <t>Snyder, PA (CBWS Portion Only)</t>
  </si>
  <si>
    <t>Somerset, PA (CBWS Portion Only)</t>
  </si>
  <si>
    <t>Sullivan, PA (CBWS Portion Only)</t>
  </si>
  <si>
    <t>Susquehanna, PA (CBWS Portion Only)</t>
  </si>
  <si>
    <t>Tioga, PA (CBWS Portion Only)</t>
  </si>
  <si>
    <t>Union, PA (CBWS Portion Only)</t>
  </si>
  <si>
    <t>Wayne, PA (CBWS Portion Only)</t>
  </si>
  <si>
    <t>Wyoming, PA (CBWS Portion Only)</t>
  </si>
  <si>
    <t>York, PA (CBWS Portion Only)</t>
  </si>
  <si>
    <t>Target</t>
  </si>
  <si>
    <t>Target (NEOS)</t>
  </si>
  <si>
    <t>Target (PEOS)</t>
  </si>
  <si>
    <t>Total</t>
  </si>
  <si>
    <t>Lancaster</t>
  </si>
  <si>
    <t>York</t>
  </si>
  <si>
    <t>Franklin</t>
  </si>
  <si>
    <t>Lebanon</t>
  </si>
  <si>
    <t>Cumberland</t>
  </si>
  <si>
    <t>Centre</t>
  </si>
  <si>
    <t>Bedford</t>
  </si>
  <si>
    <t>Adams</t>
  </si>
  <si>
    <t>Northumberland</t>
  </si>
  <si>
    <t>Perry</t>
  </si>
  <si>
    <t>Snyder</t>
  </si>
  <si>
    <t>Huntingdon</t>
  </si>
  <si>
    <t>Columbia</t>
  </si>
  <si>
    <t>Mifflin</t>
  </si>
  <si>
    <t>Lycoming</t>
  </si>
  <si>
    <t>Schuylkill</t>
  </si>
  <si>
    <t>Bradford</t>
  </si>
  <si>
    <t>Union</t>
  </si>
  <si>
    <t>Juniata</t>
  </si>
  <si>
    <t>Chester</t>
  </si>
  <si>
    <t>Clinton</t>
  </si>
  <si>
    <t>Tioga</t>
  </si>
  <si>
    <t>Susquehanna</t>
  </si>
  <si>
    <t>Dauphin</t>
  </si>
  <si>
    <t>Clearfield</t>
  </si>
  <si>
    <t>Fulton</t>
  </si>
  <si>
    <t>Berks</t>
  </si>
  <si>
    <t>Blair</t>
  </si>
  <si>
    <t>Lackawanna</t>
  </si>
  <si>
    <t>Luzerne</t>
  </si>
  <si>
    <t>Montour</t>
  </si>
  <si>
    <t>Cambria</t>
  </si>
  <si>
    <t>Sullivan</t>
  </si>
  <si>
    <t>Potter</t>
  </si>
  <si>
    <t>Somerset</t>
  </si>
  <si>
    <t>Wyoming</t>
  </si>
  <si>
    <t>Elk</t>
  </si>
  <si>
    <t>Indiana</t>
  </si>
  <si>
    <t>Cameron</t>
  </si>
  <si>
    <t>Wayne</t>
  </si>
  <si>
    <t>Mckean</t>
  </si>
  <si>
    <t>Jefferson</t>
  </si>
  <si>
    <t>Carbon</t>
  </si>
  <si>
    <t>County</t>
  </si>
  <si>
    <t>2017 Progress</t>
  </si>
  <si>
    <t>Reductions Still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</si>
</sst>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8" x14ac:knownFonts="1">
    <font>
      <sz val="8"/>
      <name val="Arial"/>
      <family val="2"/>
    </font>
    <font>
      <sz val="8"/>
      <name val="Arial"/>
      <family val="2"/>
    </font>
    <font>
      <b/>
      <sz val="8"/>
      <name val="Arial"/>
      <family val="2"/>
    </font>
    <font>
      <b/>
      <sz val="8"/>
      <name val="Arial"/>
      <family val="2"/>
    </font>
    <font>
      <sz val="8"/>
      <color rgb="FFFF0000"/>
      <name val="Arial"/>
      <family val="2"/>
    </font>
    <font>
      <b/>
      <sz val="8"/>
      <color rgb="FFFF0000"/>
      <name val="Arial"/>
      <family val="2"/>
    </font>
    <font>
      <b/>
      <sz val="8"/>
      <color rgb="FF00B050"/>
      <name val="Arial"/>
      <family val="2"/>
    </font>
    <font>
      <sz val="8"/>
      <color rgb="FF00B050"/>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20">
    <xf numFmtId="0" fontId="0" fillId="0" borderId="0" xfId="0" applyNumberFormat="1" applyFont="1" applyFill="1" applyBorder="1"/>
    <xf numFmtId="0" fontId="3" fillId="0" borderId="0" xfId="0" applyFont="1"/>
    <xf numFmtId="43" fontId="0" fillId="0" borderId="0" xfId="1" applyFont="1" applyFill="1" applyBorder="1"/>
    <xf numFmtId="164" fontId="0" fillId="0" borderId="0" xfId="1" applyNumberFormat="1" applyFont="1" applyFill="1" applyBorder="1"/>
    <xf numFmtId="164" fontId="0" fillId="0" borderId="0" xfId="0" applyNumberFormat="1" applyFont="1" applyFill="1" applyBorder="1"/>
    <xf numFmtId="165" fontId="0" fillId="0" borderId="0" xfId="1" applyNumberFormat="1" applyFont="1" applyFill="1" applyBorder="1"/>
    <xf numFmtId="165" fontId="0" fillId="0" borderId="0" xfId="0" applyNumberFormat="1" applyFont="1" applyFill="1" applyBorder="1"/>
    <xf numFmtId="3" fontId="3" fillId="0" borderId="0" xfId="0" applyNumberFormat="1" applyFont="1" applyFill="1"/>
    <xf numFmtId="3" fontId="0" fillId="0" borderId="0" xfId="0" applyNumberFormat="1" applyFont="1" applyFill="1" applyBorder="1"/>
    <xf numFmtId="3" fontId="0" fillId="0" borderId="0" xfId="0" applyNumberFormat="1" applyFill="1" applyAlignment="1">
      <alignment horizontal="right"/>
    </xf>
    <xf numFmtId="3" fontId="2" fillId="0" borderId="0" xfId="0" applyNumberFormat="1" applyFont="1" applyFill="1"/>
    <xf numFmtId="3" fontId="5" fillId="0" borderId="0" xfId="0" applyNumberFormat="1" applyFont="1" applyFill="1"/>
    <xf numFmtId="3" fontId="4" fillId="0" borderId="0" xfId="1" applyNumberFormat="1" applyFont="1" applyFill="1" applyAlignment="1">
      <alignment horizontal="right"/>
    </xf>
    <xf numFmtId="3" fontId="4" fillId="0" borderId="0" xfId="0" applyNumberFormat="1" applyFont="1" applyFill="1" applyBorder="1"/>
    <xf numFmtId="3" fontId="6" fillId="0" borderId="0" xfId="0" applyNumberFormat="1" applyFont="1" applyFill="1"/>
    <xf numFmtId="3" fontId="7" fillId="0" borderId="0" xfId="0" applyNumberFormat="1" applyFont="1" applyFill="1" applyAlignment="1">
      <alignment horizontal="right"/>
    </xf>
    <xf numFmtId="3" fontId="7" fillId="0" borderId="0" xfId="0" applyNumberFormat="1" applyFont="1" applyFill="1" applyBorder="1"/>
    <xf numFmtId="3" fontId="5" fillId="0" borderId="0" xfId="1" applyNumberFormat="1" applyFont="1" applyFill="1"/>
    <xf numFmtId="3" fontId="4" fillId="0" borderId="0" xfId="1" applyNumberFormat="1" applyFont="1" applyFill="1" applyBorder="1"/>
    <xf numFmtId="3" fontId="0" fillId="0" borderId="0" xfId="0" applyNumberFormat="1" applyFont="1" applyFill="1" applyAlignment="1">
      <alignment horizontal="right"/>
    </xf>
  </cellXfs>
  <cellStyles count="2">
    <cellStyle name="Comma" xfId="1" builtinId="3"/>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workbookViewId="0">
      <selection sqref="A1:XFD1048576"/>
    </sheetView>
  </sheetViews>
  <sheetFormatPr defaultRowHeight="11.25" x14ac:dyDescent="0.2"/>
  <cols>
    <col min="1" max="1" width="16" bestFit="1" customWidth="1"/>
    <col min="2" max="2" width="232.5" bestFit="1" customWidth="1"/>
    <col min="3" max="3" width="9.83203125" bestFit="1" customWidth="1"/>
    <col min="4" max="4" width="14.6640625" bestFit="1" customWidth="1"/>
    <col min="5" max="5" width="78.1640625" bestFit="1" customWidth="1"/>
    <col min="6" max="6" width="11.5" bestFit="1" customWidth="1"/>
    <col min="7" max="7" width="19.33203125" bestFit="1" customWidth="1"/>
  </cols>
  <sheetData>
    <row r="1" spans="1:7" x14ac:dyDescent="0.2">
      <c r="A1" s="1" t="s">
        <v>0</v>
      </c>
      <c r="B1" s="1" t="s">
        <v>1</v>
      </c>
      <c r="C1" s="1" t="s">
        <v>2</v>
      </c>
      <c r="D1" s="1" t="s">
        <v>3</v>
      </c>
      <c r="E1" s="1" t="s">
        <v>4</v>
      </c>
      <c r="F1" s="1" t="s">
        <v>5</v>
      </c>
      <c r="G1" s="1" t="s">
        <v>6</v>
      </c>
    </row>
    <row r="2" spans="1:7" x14ac:dyDescent="0.2">
      <c r="A2" t="s">
        <v>7</v>
      </c>
      <c r="B2" t="s">
        <v>8</v>
      </c>
      <c r="C2" t="s">
        <v>9</v>
      </c>
      <c r="D2" t="s">
        <v>10</v>
      </c>
      <c r="E2" t="s">
        <v>11</v>
      </c>
      <c r="F2" t="s">
        <v>12</v>
      </c>
      <c r="G2" t="s">
        <v>13</v>
      </c>
    </row>
    <row r="3" spans="1:7" x14ac:dyDescent="0.2">
      <c r="A3" t="s">
        <v>14</v>
      </c>
      <c r="B3" t="s">
        <v>15</v>
      </c>
      <c r="C3" t="s">
        <v>9</v>
      </c>
      <c r="D3" t="s">
        <v>10</v>
      </c>
      <c r="E3" t="s">
        <v>11</v>
      </c>
      <c r="F3" t="s">
        <v>12</v>
      </c>
      <c r="G3" t="s">
        <v>16</v>
      </c>
    </row>
    <row r="4" spans="1:7" x14ac:dyDescent="0.2">
      <c r="A4" t="s">
        <v>17</v>
      </c>
      <c r="B4" t="s">
        <v>18</v>
      </c>
      <c r="C4" t="s">
        <v>19</v>
      </c>
      <c r="D4" t="s">
        <v>20</v>
      </c>
      <c r="E4" t="s">
        <v>21</v>
      </c>
      <c r="F4" t="s">
        <v>12</v>
      </c>
      <c r="G4"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4"/>
  <sheetViews>
    <sheetView workbookViewId="0">
      <selection sqref="A1:XFD1048576"/>
    </sheetView>
  </sheetViews>
  <sheetFormatPr defaultRowHeight="11.25" x14ac:dyDescent="0.2"/>
  <cols>
    <col min="1" max="1" width="35.33203125" bestFit="1" customWidth="1"/>
    <col min="2" max="2" width="13" bestFit="1" customWidth="1"/>
    <col min="3" max="3" width="9" bestFit="1" customWidth="1"/>
    <col min="4" max="4" width="20.33203125" bestFit="1" customWidth="1"/>
  </cols>
  <sheetData>
    <row r="1" spans="1:4" x14ac:dyDescent="0.2">
      <c r="A1" t="s">
        <v>22</v>
      </c>
      <c r="B1" s="5" t="s">
        <v>148</v>
      </c>
      <c r="C1" s="5" t="s">
        <v>100</v>
      </c>
      <c r="D1" s="5" t="s">
        <v>149</v>
      </c>
    </row>
    <row r="2" spans="1:4" x14ac:dyDescent="0.2">
      <c r="A2" t="s">
        <v>49</v>
      </c>
      <c r="B2" s="3">
        <f>SUMIFS(RawLoads!$N:$N,RawLoads!$E:$E,RawLoads!$E$18,RawLoads!$A:$A,PTarg_NonFed!$A2)</f>
        <v>355197.08608925802</v>
      </c>
      <c r="C2" s="3">
        <f>SUMIFS(RawLoads!$M:$M,RawLoads!$E:$E,RawLoads!$E$18,RawLoads!$A:$A,PTarg_NonFed!$A2)</f>
        <v>316400.535173185</v>
      </c>
      <c r="D2" s="4">
        <f>C2-B2</f>
        <v>-38796.550916073029</v>
      </c>
    </row>
    <row r="3" spans="1:4" x14ac:dyDescent="0.2">
      <c r="A3" t="s">
        <v>56</v>
      </c>
      <c r="B3" s="3">
        <f>SUMIFS(RawLoads!$N:$N,RawLoads!$E:$E,RawLoads!$E$18,RawLoads!$A:$A,PTarg_NonFed!$A3)</f>
        <v>359311.56808964099</v>
      </c>
      <c r="C3" s="3">
        <f>SUMIFS(RawLoads!$M:$M,RawLoads!$E:$E,RawLoads!$E$18,RawLoads!$A:$A,PTarg_NonFed!$A3)</f>
        <v>254607.34213479207</v>
      </c>
      <c r="D3" s="4">
        <f t="shared" ref="D3:D44" si="0">C3-B3</f>
        <v>-104704.22595484892</v>
      </c>
    </row>
    <row r="4" spans="1:4" x14ac:dyDescent="0.2">
      <c r="A4" t="s">
        <v>57</v>
      </c>
      <c r="B4" s="3">
        <f>SUMIFS(RawLoads!$N:$N,RawLoads!$E:$E,RawLoads!$E$18,RawLoads!$A:$A,PTarg_NonFed!$A4)</f>
        <v>63178.452038867399</v>
      </c>
      <c r="C4" s="3">
        <f>SUMIFS(RawLoads!$M:$M,RawLoads!$E:$E,RawLoads!$E$18,RawLoads!$A:$A,PTarg_NonFed!$A4)</f>
        <v>46300.206125658427</v>
      </c>
      <c r="D4" s="4">
        <f t="shared" si="0"/>
        <v>-16878.245913208972</v>
      </c>
    </row>
    <row r="5" spans="1:4" x14ac:dyDescent="0.2">
      <c r="A5" t="s">
        <v>58</v>
      </c>
      <c r="B5" s="3">
        <f>SUMIFS(RawLoads!$N:$N,RawLoads!$E:$E,RawLoads!$E$18,RawLoads!$A:$A,PTarg_NonFed!$A5)</f>
        <v>271495.61241501401</v>
      </c>
      <c r="C5" s="3">
        <f>SUMIFS(RawLoads!$M:$M,RawLoads!$E:$E,RawLoads!$E$18,RawLoads!$A:$A,PTarg_NonFed!$A5)</f>
        <v>283573.43395192828</v>
      </c>
      <c r="D5" s="4">
        <f t="shared" si="0"/>
        <v>12077.821536914271</v>
      </c>
    </row>
    <row r="6" spans="1:4" x14ac:dyDescent="0.2">
      <c r="A6" t="s">
        <v>59</v>
      </c>
      <c r="B6" s="3">
        <f>SUMIFS(RawLoads!$N:$N,RawLoads!$E:$E,RawLoads!$E$18,RawLoads!$A:$A,PTarg_NonFed!$A6)</f>
        <v>479761.85214890598</v>
      </c>
      <c r="C6" s="3">
        <f>SUMIFS(RawLoads!$M:$M,RawLoads!$E:$E,RawLoads!$E$18,RawLoads!$A:$A,PTarg_NonFed!$A6)</f>
        <v>356466.92979156767</v>
      </c>
      <c r="D6" s="4">
        <f t="shared" si="0"/>
        <v>-123294.92235733831</v>
      </c>
    </row>
    <row r="7" spans="1:4" x14ac:dyDescent="0.2">
      <c r="A7" t="s">
        <v>60</v>
      </c>
      <c r="B7" s="3">
        <f>SUMIFS(RawLoads!$N:$N,RawLoads!$E:$E,RawLoads!$E$18,RawLoads!$A:$A,PTarg_NonFed!$A7)</f>
        <v>104842.28693929801</v>
      </c>
      <c r="C7" s="3">
        <f>SUMIFS(RawLoads!$M:$M,RawLoads!$E:$E,RawLoads!$E$18,RawLoads!$A:$A,PTarg_NonFed!$A7)</f>
        <v>73111.266788645211</v>
      </c>
      <c r="D7" s="4">
        <f t="shared" si="0"/>
        <v>-31731.020150652796</v>
      </c>
    </row>
    <row r="8" spans="1:4" x14ac:dyDescent="0.2">
      <c r="A8" t="s">
        <v>61</v>
      </c>
      <c r="B8" s="3">
        <f>SUMIFS(RawLoads!$N:$N,RawLoads!$E:$E,RawLoads!$E$18,RawLoads!$A:$A,PTarg_NonFed!$A8)</f>
        <v>89236.893933319196</v>
      </c>
      <c r="C8" s="3">
        <f>SUMIFS(RawLoads!$M:$M,RawLoads!$E:$E,RawLoads!$E$18,RawLoads!$A:$A,PTarg_NonFed!$A8)</f>
        <v>75497.700438114567</v>
      </c>
      <c r="D8" s="4">
        <f t="shared" si="0"/>
        <v>-13739.193495204629</v>
      </c>
    </row>
    <row r="9" spans="1:4" x14ac:dyDescent="0.2">
      <c r="A9" t="s">
        <v>62</v>
      </c>
      <c r="B9" s="3">
        <f>SUMIFS(RawLoads!$N:$N,RawLoads!$E:$E,RawLoads!$E$18,RawLoads!$A:$A,PTarg_NonFed!$A9)</f>
        <v>2261.94727923855</v>
      </c>
      <c r="C9" s="3">
        <f>SUMIFS(RawLoads!$M:$M,RawLoads!$E:$E,RawLoads!$E$18,RawLoads!$A:$A,PTarg_NonFed!$A9)</f>
        <v>2015.6029450534897</v>
      </c>
      <c r="D9" s="4">
        <f t="shared" si="0"/>
        <v>-246.34433418506023</v>
      </c>
    </row>
    <row r="10" spans="1:4" x14ac:dyDescent="0.2">
      <c r="A10" t="s">
        <v>63</v>
      </c>
      <c r="B10" s="3">
        <f>SUMIFS(RawLoads!$N:$N,RawLoads!$E:$E,RawLoads!$E$18,RawLoads!$A:$A,PTarg_NonFed!$A10)</f>
        <v>242940.28035867601</v>
      </c>
      <c r="C10" s="3">
        <f>SUMIFS(RawLoads!$M:$M,RawLoads!$E:$E,RawLoads!$E$18,RawLoads!$A:$A,PTarg_NonFed!$A10)</f>
        <v>199148.9093642527</v>
      </c>
      <c r="D10" s="4">
        <f t="shared" si="0"/>
        <v>-43791.370994423312</v>
      </c>
    </row>
    <row r="11" spans="1:4" x14ac:dyDescent="0.2">
      <c r="A11" t="s">
        <v>64</v>
      </c>
      <c r="B11" s="3">
        <f>SUMIFS(RawLoads!$N:$N,RawLoads!$E:$E,RawLoads!$E$18,RawLoads!$A:$A,PTarg_NonFed!$A11)</f>
        <v>71833.035807877794</v>
      </c>
      <c r="C11" s="3">
        <f>SUMIFS(RawLoads!$M:$M,RawLoads!$E:$E,RawLoads!$E$18,RawLoads!$A:$A,PTarg_NonFed!$A11)</f>
        <v>42138.607736099744</v>
      </c>
      <c r="D11" s="4">
        <f t="shared" si="0"/>
        <v>-29694.428071778049</v>
      </c>
    </row>
    <row r="12" spans="1:4" x14ac:dyDescent="0.2">
      <c r="A12" t="s">
        <v>65</v>
      </c>
      <c r="B12" s="3">
        <f>SUMIFS(RawLoads!$N:$N,RawLoads!$E:$E,RawLoads!$E$18,RawLoads!$A:$A,PTarg_NonFed!$A12)</f>
        <v>314147.71705699002</v>
      </c>
      <c r="C12" s="3">
        <f>SUMIFS(RawLoads!$M:$M,RawLoads!$E:$E,RawLoads!$E$18,RawLoads!$A:$A,PTarg_NonFed!$A12)</f>
        <v>252525.76140272914</v>
      </c>
      <c r="D12" s="4">
        <f t="shared" si="0"/>
        <v>-61621.955654260877</v>
      </c>
    </row>
    <row r="13" spans="1:4" x14ac:dyDescent="0.2">
      <c r="A13" t="s">
        <v>66</v>
      </c>
      <c r="B13" s="3">
        <f>SUMIFS(RawLoads!$N:$N,RawLoads!$E:$E,RawLoads!$E$18,RawLoads!$A:$A,PTarg_NonFed!$A13)</f>
        <v>225492.33435909601</v>
      </c>
      <c r="C13" s="3">
        <f>SUMIFS(RawLoads!$M:$M,RawLoads!$E:$E,RawLoads!$E$18,RawLoads!$A:$A,PTarg_NonFed!$A13)</f>
        <v>161430.79386898066</v>
      </c>
      <c r="D13" s="4">
        <f t="shared" si="0"/>
        <v>-64061.540490115352</v>
      </c>
    </row>
    <row r="14" spans="1:4" x14ac:dyDescent="0.2">
      <c r="A14" t="s">
        <v>68</v>
      </c>
      <c r="B14" s="3">
        <f>SUMIFS(RawLoads!$N:$N,RawLoads!$E:$E,RawLoads!$E$18,RawLoads!$A:$A,PTarg_NonFed!$A14)</f>
        <v>223351.9187216</v>
      </c>
      <c r="C14" s="3">
        <f>SUMIFS(RawLoads!$M:$M,RawLoads!$E:$E,RawLoads!$E$18,RawLoads!$A:$A,PTarg_NonFed!$A14)</f>
        <v>164852.51598907664</v>
      </c>
      <c r="D14" s="4">
        <f t="shared" si="0"/>
        <v>-58499.402732523362</v>
      </c>
    </row>
    <row r="15" spans="1:4" x14ac:dyDescent="0.2">
      <c r="A15" t="s">
        <v>69</v>
      </c>
      <c r="B15" s="3">
        <f>SUMIFS(RawLoads!$N:$N,RawLoads!$E:$E,RawLoads!$E$18,RawLoads!$A:$A,PTarg_NonFed!$A15)</f>
        <v>261264.44924932701</v>
      </c>
      <c r="C15" s="3">
        <f>SUMIFS(RawLoads!$M:$M,RawLoads!$E:$E,RawLoads!$E$18,RawLoads!$A:$A,PTarg_NonFed!$A15)</f>
        <v>233359.94278269046</v>
      </c>
      <c r="D15" s="4">
        <f t="shared" si="0"/>
        <v>-27904.506466636551</v>
      </c>
    </row>
    <row r="16" spans="1:4" x14ac:dyDescent="0.2">
      <c r="A16" t="s">
        <v>70</v>
      </c>
      <c r="B16" s="3">
        <f>SUMIFS(RawLoads!$N:$N,RawLoads!$E:$E,RawLoads!$E$18,RawLoads!$A:$A,PTarg_NonFed!$A16)</f>
        <v>339228.08190872998</v>
      </c>
      <c r="C16" s="3">
        <f>SUMIFS(RawLoads!$M:$M,RawLoads!$E:$E,RawLoads!$E$18,RawLoads!$A:$A,PTarg_NonFed!$A16)</f>
        <v>348747.61190723896</v>
      </c>
      <c r="D16" s="4">
        <f t="shared" si="0"/>
        <v>9519.5299985089805</v>
      </c>
    </row>
    <row r="17" spans="1:4" x14ac:dyDescent="0.2">
      <c r="A17" t="s">
        <v>72</v>
      </c>
      <c r="B17" s="3">
        <f>SUMIFS(RawLoads!$N:$N,RawLoads!$E:$E,RawLoads!$E$18,RawLoads!$A:$A,PTarg_NonFed!$A17)</f>
        <v>70901.911924759901</v>
      </c>
      <c r="C17" s="3">
        <f>SUMIFS(RawLoads!$M:$M,RawLoads!$E:$E,RawLoads!$E$18,RawLoads!$A:$A,PTarg_NonFed!$A17)</f>
        <v>58647.980745929264</v>
      </c>
      <c r="D17" s="4">
        <f t="shared" si="0"/>
        <v>-12253.931178830637</v>
      </c>
    </row>
    <row r="18" spans="1:4" x14ac:dyDescent="0.2">
      <c r="A18" t="s">
        <v>73</v>
      </c>
      <c r="B18" s="3">
        <f>SUMIFS(RawLoads!$N:$N,RawLoads!$E:$E,RawLoads!$E$18,RawLoads!$A:$A,PTarg_NonFed!$A18)</f>
        <v>387112.42906967498</v>
      </c>
      <c r="C18" s="3">
        <f>SUMIFS(RawLoads!$M:$M,RawLoads!$E:$E,RawLoads!$E$18,RawLoads!$A:$A,PTarg_NonFed!$A18)</f>
        <v>289493.99241126323</v>
      </c>
      <c r="D18" s="4">
        <f t="shared" si="0"/>
        <v>-97618.436658411752</v>
      </c>
    </row>
    <row r="19" spans="1:4" x14ac:dyDescent="0.2">
      <c r="A19" t="s">
        <v>74</v>
      </c>
      <c r="B19" s="3">
        <f>SUMIFS(RawLoads!$N:$N,RawLoads!$E:$E,RawLoads!$E$18,RawLoads!$A:$A,PTarg_NonFed!$A19)</f>
        <v>143236.95053625901</v>
      </c>
      <c r="C19" s="3">
        <f>SUMIFS(RawLoads!$M:$M,RawLoads!$E:$E,RawLoads!$E$18,RawLoads!$A:$A,PTarg_NonFed!$A19)</f>
        <v>96816.882669733241</v>
      </c>
      <c r="D19" s="4">
        <f t="shared" si="0"/>
        <v>-46420.067866525773</v>
      </c>
    </row>
    <row r="20" spans="1:4" x14ac:dyDescent="0.2">
      <c r="A20" t="s">
        <v>75</v>
      </c>
      <c r="B20" s="3">
        <f>SUMIFS(RawLoads!$N:$N,RawLoads!$E:$E,RawLoads!$E$18,RawLoads!$A:$A,PTarg_NonFed!$A20)</f>
        <v>262601.85076791898</v>
      </c>
      <c r="C20" s="3">
        <f>SUMIFS(RawLoads!$M:$M,RawLoads!$E:$E,RawLoads!$E$18,RawLoads!$A:$A,PTarg_NonFed!$A20)</f>
        <v>203190.97519700121</v>
      </c>
      <c r="D20" s="4">
        <f t="shared" si="0"/>
        <v>-59410.875570917764</v>
      </c>
    </row>
    <row r="21" spans="1:4" x14ac:dyDescent="0.2">
      <c r="A21" t="s">
        <v>76</v>
      </c>
      <c r="B21" s="3">
        <f>SUMIFS(RawLoads!$N:$N,RawLoads!$E:$E,RawLoads!$E$18,RawLoads!$A:$A,PTarg_NonFed!$A21)</f>
        <v>20815.032662928101</v>
      </c>
      <c r="C21" s="3">
        <f>SUMIFS(RawLoads!$M:$M,RawLoads!$E:$E,RawLoads!$E$18,RawLoads!$A:$A,PTarg_NonFed!$A21)</f>
        <v>15048.052371494203</v>
      </c>
      <c r="D21" s="4">
        <f t="shared" si="0"/>
        <v>-5766.9802914338979</v>
      </c>
    </row>
    <row r="22" spans="1:4" x14ac:dyDescent="0.2">
      <c r="A22" t="s">
        <v>77</v>
      </c>
      <c r="B22" s="3">
        <f>SUMIFS(RawLoads!$N:$N,RawLoads!$E:$E,RawLoads!$E$18,RawLoads!$A:$A,PTarg_NonFed!$A22)</f>
        <v>330.86304321885098</v>
      </c>
      <c r="C22" s="3">
        <f>SUMIFS(RawLoads!$M:$M,RawLoads!$E:$E,RawLoads!$E$18,RawLoads!$A:$A,PTarg_NonFed!$A22)</f>
        <v>228.00531539590025</v>
      </c>
      <c r="D22" s="4">
        <f t="shared" si="0"/>
        <v>-102.85772782295072</v>
      </c>
    </row>
    <row r="23" spans="1:4" x14ac:dyDescent="0.2">
      <c r="A23" t="s">
        <v>78</v>
      </c>
      <c r="B23" s="3">
        <f>SUMIFS(RawLoads!$N:$N,RawLoads!$E:$E,RawLoads!$E$18,RawLoads!$A:$A,PTarg_NonFed!$A23)</f>
        <v>152837.27810945699</v>
      </c>
      <c r="C23" s="3">
        <f>SUMIFS(RawLoads!$M:$M,RawLoads!$E:$E,RawLoads!$E$18,RawLoads!$A:$A,PTarg_NonFed!$A23)</f>
        <v>106632.0297524723</v>
      </c>
      <c r="D23" s="4">
        <f t="shared" si="0"/>
        <v>-46205.248356984695</v>
      </c>
    </row>
    <row r="24" spans="1:4" x14ac:dyDescent="0.2">
      <c r="A24" t="s">
        <v>79</v>
      </c>
      <c r="B24" s="3">
        <f>SUMIFS(RawLoads!$N:$N,RawLoads!$E:$E,RawLoads!$E$18,RawLoads!$A:$A,PTarg_NonFed!$A24)</f>
        <v>198536.31582297801</v>
      </c>
      <c r="C24" s="3">
        <f>SUMIFS(RawLoads!$M:$M,RawLoads!$E:$E,RawLoads!$E$18,RawLoads!$A:$A,PTarg_NonFed!$A24)</f>
        <v>188335.83232069877</v>
      </c>
      <c r="D24" s="4">
        <f t="shared" si="0"/>
        <v>-10200.483502279239</v>
      </c>
    </row>
    <row r="25" spans="1:4" x14ac:dyDescent="0.2">
      <c r="A25" t="s">
        <v>80</v>
      </c>
      <c r="B25" s="3">
        <f>SUMIFS(RawLoads!$N:$N,RawLoads!$E:$E,RawLoads!$E$18,RawLoads!$A:$A,PTarg_NonFed!$A25)</f>
        <v>1265032.69121154</v>
      </c>
      <c r="C25" s="3">
        <f>SUMIFS(RawLoads!$M:$M,RawLoads!$E:$E,RawLoads!$E$18,RawLoads!$A:$A,PTarg_NonFed!$A25)</f>
        <v>796730.68398958561</v>
      </c>
      <c r="D25" s="4">
        <f t="shared" si="0"/>
        <v>-468302.00722195441</v>
      </c>
    </row>
    <row r="26" spans="1:4" x14ac:dyDescent="0.2">
      <c r="A26" t="s">
        <v>81</v>
      </c>
      <c r="B26" s="3">
        <f>SUMIFS(RawLoads!$N:$N,RawLoads!$E:$E,RawLoads!$E$18,RawLoads!$A:$A,PTarg_NonFed!$A26)</f>
        <v>231638.308503206</v>
      </c>
      <c r="C26" s="3">
        <f>SUMIFS(RawLoads!$M:$M,RawLoads!$E:$E,RawLoads!$E$18,RawLoads!$A:$A,PTarg_NonFed!$A26)</f>
        <v>158907.38376938738</v>
      </c>
      <c r="D26" s="4">
        <f t="shared" si="0"/>
        <v>-72730.924733818625</v>
      </c>
    </row>
    <row r="27" spans="1:4" x14ac:dyDescent="0.2">
      <c r="A27" t="s">
        <v>82</v>
      </c>
      <c r="B27" s="3">
        <f>SUMIFS(RawLoads!$N:$N,RawLoads!$E:$E,RawLoads!$E$18,RawLoads!$A:$A,PTarg_NonFed!$A27)</f>
        <v>396237.47549325199</v>
      </c>
      <c r="C27" s="3">
        <f>SUMIFS(RawLoads!$M:$M,RawLoads!$E:$E,RawLoads!$E$18,RawLoads!$A:$A,PTarg_NonFed!$A27)</f>
        <v>378353.50224932516</v>
      </c>
      <c r="D27" s="4">
        <f t="shared" si="0"/>
        <v>-17883.973243926826</v>
      </c>
    </row>
    <row r="28" spans="1:4" x14ac:dyDescent="0.2">
      <c r="A28" t="s">
        <v>83</v>
      </c>
      <c r="B28" s="3">
        <f>SUMIFS(RawLoads!$N:$N,RawLoads!$E:$E,RawLoads!$E$18,RawLoads!$A:$A,PTarg_NonFed!$A28)</f>
        <v>346376.55984595598</v>
      </c>
      <c r="C28" s="3">
        <f>SUMIFS(RawLoads!$M:$M,RawLoads!$E:$E,RawLoads!$E$18,RawLoads!$A:$A,PTarg_NonFed!$A28)</f>
        <v>283518.98680603289</v>
      </c>
      <c r="D28" s="4">
        <f t="shared" si="0"/>
        <v>-62857.573039923096</v>
      </c>
    </row>
    <row r="29" spans="1:4" x14ac:dyDescent="0.2">
      <c r="A29" t="s">
        <v>84</v>
      </c>
      <c r="B29" s="3">
        <f>SUMIFS(RawLoads!$N:$N,RawLoads!$E:$E,RawLoads!$E$18,RawLoads!$A:$A,PTarg_NonFed!$A29)</f>
        <v>6295.3733410050199</v>
      </c>
      <c r="C29" s="3">
        <f>SUMIFS(RawLoads!$M:$M,RawLoads!$E:$E,RawLoads!$E$18,RawLoads!$A:$A,PTarg_NonFed!$A29)</f>
        <v>5476.2910355947924</v>
      </c>
      <c r="D29" s="4">
        <f t="shared" si="0"/>
        <v>-819.08230541022749</v>
      </c>
    </row>
    <row r="30" spans="1:4" x14ac:dyDescent="0.2">
      <c r="A30" t="s">
        <v>85</v>
      </c>
      <c r="B30" s="3">
        <f>SUMIFS(RawLoads!$N:$N,RawLoads!$E:$E,RawLoads!$E$18,RawLoads!$A:$A,PTarg_NonFed!$A30)</f>
        <v>152337.26681046499</v>
      </c>
      <c r="C30" s="3">
        <f>SUMIFS(RawLoads!$M:$M,RawLoads!$E:$E,RawLoads!$E$18,RawLoads!$A:$A,PTarg_NonFed!$A30)</f>
        <v>106321.29856358428</v>
      </c>
      <c r="D30" s="4">
        <f t="shared" si="0"/>
        <v>-46015.968246880715</v>
      </c>
    </row>
    <row r="31" spans="1:4" x14ac:dyDescent="0.2">
      <c r="A31" t="s">
        <v>86</v>
      </c>
      <c r="B31" s="3">
        <f>SUMIFS(RawLoads!$N:$N,RawLoads!$E:$E,RawLoads!$E$18,RawLoads!$A:$A,PTarg_NonFed!$A31)</f>
        <v>57590.649905268103</v>
      </c>
      <c r="C31" s="3">
        <f>SUMIFS(RawLoads!$M:$M,RawLoads!$E:$E,RawLoads!$E$18,RawLoads!$A:$A,PTarg_NonFed!$A31)</f>
        <v>58839.287011233289</v>
      </c>
      <c r="D31" s="4">
        <f t="shared" si="0"/>
        <v>1248.6371059651865</v>
      </c>
    </row>
    <row r="32" spans="1:4" x14ac:dyDescent="0.2">
      <c r="A32" t="s">
        <v>87</v>
      </c>
      <c r="B32" s="3">
        <f>SUMIFS(RawLoads!$N:$N,RawLoads!$E:$E,RawLoads!$E$18,RawLoads!$A:$A,PTarg_NonFed!$A32)</f>
        <v>251542.68950538</v>
      </c>
      <c r="C32" s="3">
        <f>SUMIFS(RawLoads!$M:$M,RawLoads!$E:$E,RawLoads!$E$18,RawLoads!$A:$A,PTarg_NonFed!$A32)</f>
        <v>220150.14988844935</v>
      </c>
      <c r="D32" s="4">
        <f t="shared" si="0"/>
        <v>-31392.539616930648</v>
      </c>
    </row>
    <row r="33" spans="1:4" x14ac:dyDescent="0.2">
      <c r="A33" t="s">
        <v>88</v>
      </c>
      <c r="B33" s="3">
        <f>SUMIFS(RawLoads!$N:$N,RawLoads!$E:$E,RawLoads!$E$18,RawLoads!$A:$A,PTarg_NonFed!$A33)</f>
        <v>204955.708007156</v>
      </c>
      <c r="C33" s="3">
        <f>SUMIFS(RawLoads!$M:$M,RawLoads!$E:$E,RawLoads!$E$18,RawLoads!$A:$A,PTarg_NonFed!$A33)</f>
        <v>142739.26149755935</v>
      </c>
      <c r="D33" s="4">
        <f t="shared" si="0"/>
        <v>-62216.446509596659</v>
      </c>
    </row>
    <row r="34" spans="1:4" x14ac:dyDescent="0.2">
      <c r="A34" t="s">
        <v>89</v>
      </c>
      <c r="B34" s="3">
        <f>SUMIFS(RawLoads!$N:$N,RawLoads!$E:$E,RawLoads!$E$18,RawLoads!$A:$A,PTarg_NonFed!$A34)</f>
        <v>180102.079024304</v>
      </c>
      <c r="C34" s="3">
        <f>SUMIFS(RawLoads!$M:$M,RawLoads!$E:$E,RawLoads!$E$18,RawLoads!$A:$A,PTarg_NonFed!$A34)</f>
        <v>138498.59804727742</v>
      </c>
      <c r="D34" s="4">
        <f t="shared" si="0"/>
        <v>-41603.480977026571</v>
      </c>
    </row>
    <row r="35" spans="1:4" x14ac:dyDescent="0.2">
      <c r="A35" t="s">
        <v>90</v>
      </c>
      <c r="B35" s="3">
        <f>SUMIFS(RawLoads!$N:$N,RawLoads!$E:$E,RawLoads!$E$18,RawLoads!$A:$A,PTarg_NonFed!$A35)</f>
        <v>179652.11694282101</v>
      </c>
      <c r="C35" s="3">
        <f>SUMIFS(RawLoads!$M:$M,RawLoads!$E:$E,RawLoads!$E$18,RawLoads!$A:$A,PTarg_NonFed!$A35)</f>
        <v>143901.85773920646</v>
      </c>
      <c r="D35" s="4">
        <f t="shared" si="0"/>
        <v>-35750.259203614551</v>
      </c>
    </row>
    <row r="36" spans="1:4" x14ac:dyDescent="0.2">
      <c r="A36" t="s">
        <v>91</v>
      </c>
      <c r="B36" s="3">
        <f>SUMIFS(RawLoads!$N:$N,RawLoads!$E:$E,RawLoads!$E$18,RawLoads!$A:$A,PTarg_NonFed!$A36)</f>
        <v>201102.640658021</v>
      </c>
      <c r="C36" s="3">
        <f>SUMIFS(RawLoads!$M:$M,RawLoads!$E:$E,RawLoads!$E$18,RawLoads!$A:$A,PTarg_NonFed!$A36)</f>
        <v>128343.88772103528</v>
      </c>
      <c r="D36" s="4">
        <f t="shared" si="0"/>
        <v>-72758.752936985722</v>
      </c>
    </row>
    <row r="37" spans="1:4" x14ac:dyDescent="0.2">
      <c r="A37" t="s">
        <v>92</v>
      </c>
      <c r="B37" s="3">
        <f>SUMIFS(RawLoads!$N:$N,RawLoads!$E:$E,RawLoads!$E$18,RawLoads!$A:$A,PTarg_NonFed!$A37)</f>
        <v>40661.551401227698</v>
      </c>
      <c r="C37" s="3">
        <f>SUMIFS(RawLoads!$M:$M,RawLoads!$E:$E,RawLoads!$E$18,RawLoads!$A:$A,PTarg_NonFed!$A37)</f>
        <v>28176.416267225155</v>
      </c>
      <c r="D37" s="4">
        <f t="shared" si="0"/>
        <v>-12485.135134002543</v>
      </c>
    </row>
    <row r="38" spans="1:4" x14ac:dyDescent="0.2">
      <c r="A38" t="s">
        <v>93</v>
      </c>
      <c r="B38" s="3">
        <f>SUMIFS(RawLoads!$N:$N,RawLoads!$E:$E,RawLoads!$E$18,RawLoads!$A:$A,PTarg_NonFed!$A38)</f>
        <v>117719.860372936</v>
      </c>
      <c r="C38" s="3">
        <f>SUMIFS(RawLoads!$M:$M,RawLoads!$E:$E,RawLoads!$E$18,RawLoads!$A:$A,PTarg_NonFed!$A38)</f>
        <v>92414.100024796164</v>
      </c>
      <c r="D38" s="4">
        <f t="shared" si="0"/>
        <v>-25305.76034813984</v>
      </c>
    </row>
    <row r="39" spans="1:4" x14ac:dyDescent="0.2">
      <c r="A39" t="s">
        <v>94</v>
      </c>
      <c r="B39" s="3">
        <f>SUMIFS(RawLoads!$N:$N,RawLoads!$E:$E,RawLoads!$E$18,RawLoads!$A:$A,PTarg_NonFed!$A39)</f>
        <v>279527.85895439098</v>
      </c>
      <c r="C39" s="3">
        <f>SUMIFS(RawLoads!$M:$M,RawLoads!$E:$E,RawLoads!$E$18,RawLoads!$A:$A,PTarg_NonFed!$A39)</f>
        <v>198293.20869537693</v>
      </c>
      <c r="D39" s="4">
        <f t="shared" si="0"/>
        <v>-81234.650259014044</v>
      </c>
    </row>
    <row r="40" spans="1:4" x14ac:dyDescent="0.2">
      <c r="A40" t="s">
        <v>95</v>
      </c>
      <c r="B40" s="3">
        <f>SUMIFS(RawLoads!$N:$N,RawLoads!$E:$E,RawLoads!$E$18,RawLoads!$A:$A,PTarg_NonFed!$A40)</f>
        <v>324118.328049378</v>
      </c>
      <c r="C40" s="3">
        <f>SUMIFS(RawLoads!$M:$M,RawLoads!$E:$E,RawLoads!$E$18,RawLoads!$A:$A,PTarg_NonFed!$A40)</f>
        <v>246717.9026131781</v>
      </c>
      <c r="D40" s="4">
        <f t="shared" si="0"/>
        <v>-77400.425436199905</v>
      </c>
    </row>
    <row r="41" spans="1:4" x14ac:dyDescent="0.2">
      <c r="A41" t="s">
        <v>96</v>
      </c>
      <c r="B41" s="3">
        <f>SUMIFS(RawLoads!$N:$N,RawLoads!$E:$E,RawLoads!$E$18,RawLoads!$A:$A,PTarg_NonFed!$A41)</f>
        <v>137453.730147914</v>
      </c>
      <c r="C41" s="3">
        <f>SUMIFS(RawLoads!$M:$M,RawLoads!$E:$E,RawLoads!$E$18,RawLoads!$A:$A,PTarg_NonFed!$A41)</f>
        <v>107041.90980909561</v>
      </c>
      <c r="D41" s="4">
        <f t="shared" si="0"/>
        <v>-30411.82033881839</v>
      </c>
    </row>
    <row r="42" spans="1:4" x14ac:dyDescent="0.2">
      <c r="A42" t="s">
        <v>97</v>
      </c>
      <c r="B42" s="3">
        <f>SUMIFS(RawLoads!$N:$N,RawLoads!$E:$E,RawLoads!$E$18,RawLoads!$A:$A,PTarg_NonFed!$A42)</f>
        <v>17341.7733661702</v>
      </c>
      <c r="C42" s="3">
        <f>SUMIFS(RawLoads!$M:$M,RawLoads!$E:$E,RawLoads!$E$18,RawLoads!$A:$A,PTarg_NonFed!$A42)</f>
        <v>13215.350259289047</v>
      </c>
      <c r="D42" s="4">
        <f t="shared" si="0"/>
        <v>-4126.4231068811532</v>
      </c>
    </row>
    <row r="43" spans="1:4" x14ac:dyDescent="0.2">
      <c r="A43" t="s">
        <v>98</v>
      </c>
      <c r="B43" s="3">
        <f>SUMIFS(RawLoads!$N:$N,RawLoads!$E:$E,RawLoads!$E$18,RawLoads!$A:$A,PTarg_NonFed!$A43)</f>
        <v>122849.486038067</v>
      </c>
      <c r="C43" s="3">
        <f>SUMIFS(RawLoads!$M:$M,RawLoads!$E:$E,RawLoads!$E$18,RawLoads!$A:$A,PTarg_NonFed!$A43)</f>
        <v>119201.06483977668</v>
      </c>
      <c r="D43" s="4">
        <f t="shared" si="0"/>
        <v>-3648.4211982903216</v>
      </c>
    </row>
    <row r="44" spans="1:4" x14ac:dyDescent="0.2">
      <c r="A44" t="s">
        <v>99</v>
      </c>
      <c r="B44" s="3">
        <f>SUMIFS(RawLoads!$N:$N,RawLoads!$E:$E,RawLoads!$E$18,RawLoads!$A:$A,PTarg_NonFed!$A44)</f>
        <v>445696.09210623603</v>
      </c>
      <c r="C44" s="3">
        <f>SUMIFS(RawLoads!$M:$M,RawLoads!$E:$E,RawLoads!$E$18,RawLoads!$A:$A,PTarg_NonFed!$A44)</f>
        <v>451363.78142548411</v>
      </c>
      <c r="D44" s="4">
        <f t="shared" si="0"/>
        <v>5667.6893192480784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4"/>
  <sheetViews>
    <sheetView workbookViewId="0">
      <selection activeCell="G9" sqref="G9"/>
    </sheetView>
  </sheetViews>
  <sheetFormatPr defaultRowHeight="11.25" x14ac:dyDescent="0.2"/>
  <cols>
    <col min="1" max="1" width="35.33203125" bestFit="1" customWidth="1"/>
    <col min="2" max="2" width="13" bestFit="1" customWidth="1"/>
    <col min="3" max="3" width="7" bestFit="1" customWidth="1"/>
    <col min="4" max="4" width="20.33203125" bestFit="1" customWidth="1"/>
  </cols>
  <sheetData>
    <row r="1" spans="1:4" x14ac:dyDescent="0.2">
      <c r="A1" t="s">
        <v>22</v>
      </c>
      <c r="B1" s="5" t="s">
        <v>148</v>
      </c>
      <c r="C1" s="5" t="s">
        <v>100</v>
      </c>
      <c r="D1" s="5" t="s">
        <v>149</v>
      </c>
    </row>
    <row r="2" spans="1:4" x14ac:dyDescent="0.2">
      <c r="A2" t="s">
        <v>49</v>
      </c>
      <c r="B2" s="3">
        <f>SUMIFS(RawLoads!$N:$N,RawLoads!$E:$E,RawLoads!$E$2,RawLoads!$A:$A,PTarg_NonFed!$A2)</f>
        <v>243.70271778805201</v>
      </c>
      <c r="C2" s="3">
        <f>SUMIFS(RawLoads!$M:$M,RawLoads!$E:$E,RawLoads!$E$2,RawLoads!$A:$A,PTarg_NonFed!$A2)</f>
        <v>200.17601271600819</v>
      </c>
      <c r="D2" s="4">
        <f>C2-B2</f>
        <v>-43.526705072043825</v>
      </c>
    </row>
    <row r="3" spans="1:4" x14ac:dyDescent="0.2">
      <c r="A3" t="s">
        <v>56</v>
      </c>
      <c r="B3" s="3">
        <f>SUMIFS(RawLoads!$N:$N,RawLoads!$E:$E,RawLoads!$E$2,RawLoads!$A:$A,PTarg_NonFed!$A3)</f>
        <v>297.17089754249901</v>
      </c>
      <c r="C3" s="3">
        <f>SUMIFS(RawLoads!$M:$M,RawLoads!$E:$E,RawLoads!$E$2,RawLoads!$A:$A,PTarg_NonFed!$A3)</f>
        <v>250.27027909275668</v>
      </c>
      <c r="D3" s="4">
        <f t="shared" ref="D3:D44" si="0">C3-B3</f>
        <v>-46.900618449742325</v>
      </c>
    </row>
    <row r="4" spans="1:4" x14ac:dyDescent="0.2">
      <c r="A4" t="s">
        <v>57</v>
      </c>
      <c r="B4" s="3">
        <f>SUMIFS(RawLoads!$N:$N,RawLoads!$E:$E,RawLoads!$E$2,RawLoads!$A:$A,PTarg_NonFed!$A4)</f>
        <v>0</v>
      </c>
      <c r="C4" s="3">
        <f>SUMIFS(RawLoads!$M:$M,RawLoads!$E:$E,RawLoads!$E$2,RawLoads!$A:$A,PTarg_NonFed!$A4)</f>
        <v>0</v>
      </c>
      <c r="D4" s="4">
        <f t="shared" si="0"/>
        <v>0</v>
      </c>
    </row>
    <row r="5" spans="1:4" x14ac:dyDescent="0.2">
      <c r="A5" t="s">
        <v>58</v>
      </c>
      <c r="B5" s="3">
        <f>SUMIFS(RawLoads!$N:$N,RawLoads!$E:$E,RawLoads!$E$2,RawLoads!$A:$A,PTarg_NonFed!$A5)</f>
        <v>2.1442635709536302</v>
      </c>
      <c r="C5" s="3">
        <f>SUMIFS(RawLoads!$M:$M,RawLoads!$E:$E,RawLoads!$E$2,RawLoads!$A:$A,PTarg_NonFed!$A5)</f>
        <v>1.2525652121763979</v>
      </c>
      <c r="D5" s="4">
        <f t="shared" si="0"/>
        <v>-0.89169835877723225</v>
      </c>
    </row>
    <row r="6" spans="1:4" x14ac:dyDescent="0.2">
      <c r="A6" t="s">
        <v>59</v>
      </c>
      <c r="B6" s="3">
        <f>SUMIFS(RawLoads!$N:$N,RawLoads!$E:$E,RawLoads!$E$2,RawLoads!$A:$A,PTarg_NonFed!$A6)</f>
        <v>0</v>
      </c>
      <c r="C6" s="3">
        <f>SUMIFS(RawLoads!$M:$M,RawLoads!$E:$E,RawLoads!$E$2,RawLoads!$A:$A,PTarg_NonFed!$A6)</f>
        <v>0</v>
      </c>
      <c r="D6" s="4">
        <f t="shared" si="0"/>
        <v>0</v>
      </c>
    </row>
    <row r="7" spans="1:4" x14ac:dyDescent="0.2">
      <c r="A7" t="s">
        <v>60</v>
      </c>
      <c r="B7" s="3">
        <f>SUMIFS(RawLoads!$N:$N,RawLoads!$E:$E,RawLoads!$E$2,RawLoads!$A:$A,PTarg_NonFed!$A7)</f>
        <v>0</v>
      </c>
      <c r="C7" s="3">
        <f>SUMIFS(RawLoads!$M:$M,RawLoads!$E:$E,RawLoads!$E$2,RawLoads!$A:$A,PTarg_NonFed!$A7)</f>
        <v>0</v>
      </c>
      <c r="D7" s="4">
        <f t="shared" si="0"/>
        <v>0</v>
      </c>
    </row>
    <row r="8" spans="1:4" x14ac:dyDescent="0.2">
      <c r="A8" t="s">
        <v>61</v>
      </c>
      <c r="B8" s="3">
        <f>SUMIFS(RawLoads!$N:$N,RawLoads!$E:$E,RawLoads!$E$2,RawLoads!$A:$A,PTarg_NonFed!$A8)</f>
        <v>0</v>
      </c>
      <c r="C8" s="3">
        <f>SUMIFS(RawLoads!$M:$M,RawLoads!$E:$E,RawLoads!$E$2,RawLoads!$A:$A,PTarg_NonFed!$A8)</f>
        <v>0</v>
      </c>
      <c r="D8" s="4">
        <f t="shared" si="0"/>
        <v>0</v>
      </c>
    </row>
    <row r="9" spans="1:4" x14ac:dyDescent="0.2">
      <c r="A9" t="s">
        <v>62</v>
      </c>
      <c r="B9" s="3">
        <f>SUMIFS(RawLoads!$N:$N,RawLoads!$E:$E,RawLoads!$E$2,RawLoads!$A:$A,PTarg_NonFed!$A9)</f>
        <v>0</v>
      </c>
      <c r="C9" s="3">
        <f>SUMIFS(RawLoads!$M:$M,RawLoads!$E:$E,RawLoads!$E$2,RawLoads!$A:$A,PTarg_NonFed!$A9)</f>
        <v>0</v>
      </c>
      <c r="D9" s="4">
        <f t="shared" si="0"/>
        <v>0</v>
      </c>
    </row>
    <row r="10" spans="1:4" x14ac:dyDescent="0.2">
      <c r="A10" t="s">
        <v>63</v>
      </c>
      <c r="B10" s="3">
        <f>SUMIFS(RawLoads!$N:$N,RawLoads!$E:$E,RawLoads!$E$2,RawLoads!$A:$A,PTarg_NonFed!$A10)</f>
        <v>1362.6537239506099</v>
      </c>
      <c r="C10" s="3">
        <f>SUMIFS(RawLoads!$M:$M,RawLoads!$E:$E,RawLoads!$E$2,RawLoads!$A:$A,PTarg_NonFed!$A10)</f>
        <v>1260.5827572728224</v>
      </c>
      <c r="D10" s="4">
        <f t="shared" si="0"/>
        <v>-102.07096667778751</v>
      </c>
    </row>
    <row r="11" spans="1:4" x14ac:dyDescent="0.2">
      <c r="A11" t="s">
        <v>64</v>
      </c>
      <c r="B11" s="3">
        <f>SUMIFS(RawLoads!$N:$N,RawLoads!$E:$E,RawLoads!$E$2,RawLoads!$A:$A,PTarg_NonFed!$A11)</f>
        <v>0</v>
      </c>
      <c r="C11" s="3">
        <f>SUMIFS(RawLoads!$M:$M,RawLoads!$E:$E,RawLoads!$E$2,RawLoads!$A:$A,PTarg_NonFed!$A11)</f>
        <v>0</v>
      </c>
      <c r="D11" s="4">
        <f t="shared" si="0"/>
        <v>0</v>
      </c>
    </row>
    <row r="12" spans="1:4" x14ac:dyDescent="0.2">
      <c r="A12" t="s">
        <v>65</v>
      </c>
      <c r="B12" s="3">
        <f>SUMIFS(RawLoads!$N:$N,RawLoads!$E:$E,RawLoads!$E$2,RawLoads!$A:$A,PTarg_NonFed!$A12)</f>
        <v>460.07998903607898</v>
      </c>
      <c r="C12" s="3">
        <f>SUMIFS(RawLoads!$M:$M,RawLoads!$E:$E,RawLoads!$E$2,RawLoads!$A:$A,PTarg_NonFed!$A12)</f>
        <v>450.96443069914488</v>
      </c>
      <c r="D12" s="4">
        <f t="shared" si="0"/>
        <v>-9.1155583369341002</v>
      </c>
    </row>
    <row r="13" spans="1:4" x14ac:dyDescent="0.2">
      <c r="A13" t="s">
        <v>66</v>
      </c>
      <c r="B13" s="3">
        <f>SUMIFS(RawLoads!$N:$N,RawLoads!$E:$E,RawLoads!$E$2,RawLoads!$A:$A,PTarg_NonFed!$A13)</f>
        <v>100.72685407666</v>
      </c>
      <c r="C13" s="3">
        <f>SUMIFS(RawLoads!$M:$M,RawLoads!$E:$E,RawLoads!$E$2,RawLoads!$A:$A,PTarg_NonFed!$A13)</f>
        <v>91.714569456469505</v>
      </c>
      <c r="D13" s="4">
        <f t="shared" si="0"/>
        <v>-9.0122846201904991</v>
      </c>
    </row>
    <row r="14" spans="1:4" x14ac:dyDescent="0.2">
      <c r="A14" t="s">
        <v>68</v>
      </c>
      <c r="B14" s="3">
        <f>SUMIFS(RawLoads!$N:$N,RawLoads!$E:$E,RawLoads!$E$2,RawLoads!$A:$A,PTarg_NonFed!$A14)</f>
        <v>0</v>
      </c>
      <c r="C14" s="3">
        <f>SUMIFS(RawLoads!$M:$M,RawLoads!$E:$E,RawLoads!$E$2,RawLoads!$A:$A,PTarg_NonFed!$A14)</f>
        <v>0</v>
      </c>
      <c r="D14" s="4">
        <f t="shared" si="0"/>
        <v>0</v>
      </c>
    </row>
    <row r="15" spans="1:4" x14ac:dyDescent="0.2">
      <c r="A15" t="s">
        <v>69</v>
      </c>
      <c r="B15" s="3">
        <f>SUMIFS(RawLoads!$N:$N,RawLoads!$E:$E,RawLoads!$E$2,RawLoads!$A:$A,PTarg_NonFed!$A15)</f>
        <v>3633.27039799467</v>
      </c>
      <c r="C15" s="3">
        <f>SUMIFS(RawLoads!$M:$M,RawLoads!$E:$E,RawLoads!$E$2,RawLoads!$A:$A,PTarg_NonFed!$A15)</f>
        <v>2157.4931947155037</v>
      </c>
      <c r="D15" s="4">
        <f t="shared" si="0"/>
        <v>-1475.7772032791663</v>
      </c>
    </row>
    <row r="16" spans="1:4" x14ac:dyDescent="0.2">
      <c r="A16" t="s">
        <v>70</v>
      </c>
      <c r="B16" s="3">
        <f>SUMIFS(RawLoads!$N:$N,RawLoads!$E:$E,RawLoads!$E$2,RawLoads!$A:$A,PTarg_NonFed!$A16)</f>
        <v>2124.8339561553398</v>
      </c>
      <c r="C16" s="3">
        <f>SUMIFS(RawLoads!$M:$M,RawLoads!$E:$E,RawLoads!$E$2,RawLoads!$A:$A,PTarg_NonFed!$A16)</f>
        <v>1621.4723714716242</v>
      </c>
      <c r="D16" s="4">
        <f t="shared" si="0"/>
        <v>-503.36158468371559</v>
      </c>
    </row>
    <row r="17" spans="1:4" x14ac:dyDescent="0.2">
      <c r="A17" t="s">
        <v>72</v>
      </c>
      <c r="B17" s="3">
        <f>SUMIFS(RawLoads!$N:$N,RawLoads!$E:$E,RawLoads!$E$2,RawLoads!$A:$A,PTarg_NonFed!$A17)</f>
        <v>0</v>
      </c>
      <c r="C17" s="3">
        <f>SUMIFS(RawLoads!$M:$M,RawLoads!$E:$E,RawLoads!$E$2,RawLoads!$A:$A,PTarg_NonFed!$A17)</f>
        <v>0</v>
      </c>
      <c r="D17" s="4">
        <f t="shared" si="0"/>
        <v>0</v>
      </c>
    </row>
    <row r="18" spans="1:4" x14ac:dyDescent="0.2">
      <c r="A18" t="s">
        <v>73</v>
      </c>
      <c r="B18" s="3">
        <f>SUMIFS(RawLoads!$N:$N,RawLoads!$E:$E,RawLoads!$E$2,RawLoads!$A:$A,PTarg_NonFed!$A18)</f>
        <v>7055.9957921393197</v>
      </c>
      <c r="C18" s="3">
        <f>SUMIFS(RawLoads!$M:$M,RawLoads!$E:$E,RawLoads!$E$2,RawLoads!$A:$A,PTarg_NonFed!$A18)</f>
        <v>4695.529512086453</v>
      </c>
      <c r="D18" s="4">
        <f t="shared" si="0"/>
        <v>-2360.4662800528668</v>
      </c>
    </row>
    <row r="19" spans="1:4" x14ac:dyDescent="0.2">
      <c r="A19" t="s">
        <v>74</v>
      </c>
      <c r="B19" s="3">
        <f>SUMIFS(RawLoads!$N:$N,RawLoads!$E:$E,RawLoads!$E$2,RawLoads!$A:$A,PTarg_NonFed!$A19)</f>
        <v>0</v>
      </c>
      <c r="C19" s="3">
        <f>SUMIFS(RawLoads!$M:$M,RawLoads!$E:$E,RawLoads!$E$2,RawLoads!$A:$A,PTarg_NonFed!$A19)</f>
        <v>0</v>
      </c>
      <c r="D19" s="4">
        <f t="shared" si="0"/>
        <v>0</v>
      </c>
    </row>
    <row r="20" spans="1:4" x14ac:dyDescent="0.2">
      <c r="A20" t="s">
        <v>75</v>
      </c>
      <c r="B20" s="3">
        <f>SUMIFS(RawLoads!$N:$N,RawLoads!$E:$E,RawLoads!$E$2,RawLoads!$A:$A,PTarg_NonFed!$A20)</f>
        <v>10903.684505269201</v>
      </c>
      <c r="C20" s="3">
        <f>SUMIFS(RawLoads!$M:$M,RawLoads!$E:$E,RawLoads!$E$2,RawLoads!$A:$A,PTarg_NonFed!$A20)</f>
        <v>9604.7305209761271</v>
      </c>
      <c r="D20" s="4">
        <f t="shared" si="0"/>
        <v>-1298.9539842930735</v>
      </c>
    </row>
    <row r="21" spans="1:4" x14ac:dyDescent="0.2">
      <c r="A21" t="s">
        <v>76</v>
      </c>
      <c r="B21" s="3">
        <f>SUMIFS(RawLoads!$N:$N,RawLoads!$E:$E,RawLoads!$E$2,RawLoads!$A:$A,PTarg_NonFed!$A21)</f>
        <v>0</v>
      </c>
      <c r="C21" s="3">
        <f>SUMIFS(RawLoads!$M:$M,RawLoads!$E:$E,RawLoads!$E$2,RawLoads!$A:$A,PTarg_NonFed!$A21)</f>
        <v>0</v>
      </c>
      <c r="D21" s="4">
        <f t="shared" si="0"/>
        <v>0</v>
      </c>
    </row>
    <row r="22" spans="1:4" x14ac:dyDescent="0.2">
      <c r="A22" t="s">
        <v>77</v>
      </c>
      <c r="B22" s="3">
        <f>SUMIFS(RawLoads!$N:$N,RawLoads!$E:$E,RawLoads!$E$2,RawLoads!$A:$A,PTarg_NonFed!$A22)</f>
        <v>0</v>
      </c>
      <c r="C22" s="3">
        <f>SUMIFS(RawLoads!$M:$M,RawLoads!$E:$E,RawLoads!$E$2,RawLoads!$A:$A,PTarg_NonFed!$A22)</f>
        <v>0</v>
      </c>
      <c r="D22" s="4">
        <f t="shared" si="0"/>
        <v>0</v>
      </c>
    </row>
    <row r="23" spans="1:4" x14ac:dyDescent="0.2">
      <c r="A23" t="s">
        <v>78</v>
      </c>
      <c r="B23" s="3">
        <f>SUMIFS(RawLoads!$N:$N,RawLoads!$E:$E,RawLoads!$E$2,RawLoads!$A:$A,PTarg_NonFed!$A23)</f>
        <v>0</v>
      </c>
      <c r="C23" s="3">
        <f>SUMIFS(RawLoads!$M:$M,RawLoads!$E:$E,RawLoads!$E$2,RawLoads!$A:$A,PTarg_NonFed!$A23)</f>
        <v>0</v>
      </c>
      <c r="D23" s="4">
        <f t="shared" si="0"/>
        <v>0</v>
      </c>
    </row>
    <row r="24" spans="1:4" x14ac:dyDescent="0.2">
      <c r="A24" t="s">
        <v>79</v>
      </c>
      <c r="B24" s="3">
        <f>SUMIFS(RawLoads!$N:$N,RawLoads!$E:$E,RawLoads!$E$2,RawLoads!$A:$A,PTarg_NonFed!$A24)</f>
        <v>31.229231291770699</v>
      </c>
      <c r="C24" s="3">
        <f>SUMIFS(RawLoads!$M:$M,RawLoads!$E:$E,RawLoads!$E$2,RawLoads!$A:$A,PTarg_NonFed!$A24)</f>
        <v>25.749269665171681</v>
      </c>
      <c r="D24" s="4">
        <f t="shared" si="0"/>
        <v>-5.4799616265990174</v>
      </c>
    </row>
    <row r="25" spans="1:4" x14ac:dyDescent="0.2">
      <c r="A25" t="s">
        <v>80</v>
      </c>
      <c r="B25" s="3">
        <f>SUMIFS(RawLoads!$N:$N,RawLoads!$E:$E,RawLoads!$E$2,RawLoads!$A:$A,PTarg_NonFed!$A25)</f>
        <v>7.4218220099573999</v>
      </c>
      <c r="C25" s="3">
        <f>SUMIFS(RawLoads!$M:$M,RawLoads!$E:$E,RawLoads!$E$2,RawLoads!$A:$A,PTarg_NonFed!$A25)</f>
        <v>4.2337985573524586</v>
      </c>
      <c r="D25" s="4">
        <f t="shared" si="0"/>
        <v>-3.1880234526049414</v>
      </c>
    </row>
    <row r="26" spans="1:4" x14ac:dyDescent="0.2">
      <c r="A26" t="s">
        <v>81</v>
      </c>
      <c r="B26" s="3">
        <f>SUMIFS(RawLoads!$N:$N,RawLoads!$E:$E,RawLoads!$E$2,RawLoads!$A:$A,PTarg_NonFed!$A26)</f>
        <v>3854.71852735523</v>
      </c>
      <c r="C26" s="3">
        <f>SUMIFS(RawLoads!$M:$M,RawLoads!$E:$E,RawLoads!$E$2,RawLoads!$A:$A,PTarg_NonFed!$A26)</f>
        <v>2222.6845689942124</v>
      </c>
      <c r="D26" s="4">
        <f t="shared" si="0"/>
        <v>-1632.0339583610175</v>
      </c>
    </row>
    <row r="27" spans="1:4" x14ac:dyDescent="0.2">
      <c r="A27" t="s">
        <v>82</v>
      </c>
      <c r="B27" s="3">
        <f>SUMIFS(RawLoads!$N:$N,RawLoads!$E:$E,RawLoads!$E$2,RawLoads!$A:$A,PTarg_NonFed!$A27)</f>
        <v>24.795764314971201</v>
      </c>
      <c r="C27" s="3">
        <f>SUMIFS(RawLoads!$M:$M,RawLoads!$E:$E,RawLoads!$E$2,RawLoads!$A:$A,PTarg_NonFed!$A27)</f>
        <v>14.948131102155919</v>
      </c>
      <c r="D27" s="4">
        <f t="shared" si="0"/>
        <v>-9.8476332128152819</v>
      </c>
    </row>
    <row r="28" spans="1:4" x14ac:dyDescent="0.2">
      <c r="A28" t="s">
        <v>83</v>
      </c>
      <c r="B28" s="3">
        <f>SUMIFS(RawLoads!$N:$N,RawLoads!$E:$E,RawLoads!$E$2,RawLoads!$A:$A,PTarg_NonFed!$A28)</f>
        <v>0</v>
      </c>
      <c r="C28" s="3">
        <f>SUMIFS(RawLoads!$M:$M,RawLoads!$E:$E,RawLoads!$E$2,RawLoads!$A:$A,PTarg_NonFed!$A28)</f>
        <v>0</v>
      </c>
      <c r="D28" s="4">
        <f t="shared" si="0"/>
        <v>0</v>
      </c>
    </row>
    <row r="29" spans="1:4" x14ac:dyDescent="0.2">
      <c r="A29" t="s">
        <v>84</v>
      </c>
      <c r="B29" s="3">
        <f>SUMIFS(RawLoads!$N:$N,RawLoads!$E:$E,RawLoads!$E$2,RawLoads!$A:$A,PTarg_NonFed!$A29)</f>
        <v>0</v>
      </c>
      <c r="C29" s="3">
        <f>SUMIFS(RawLoads!$M:$M,RawLoads!$E:$E,RawLoads!$E$2,RawLoads!$A:$A,PTarg_NonFed!$A29)</f>
        <v>0</v>
      </c>
      <c r="D29" s="4">
        <f t="shared" si="0"/>
        <v>0</v>
      </c>
    </row>
    <row r="30" spans="1:4" x14ac:dyDescent="0.2">
      <c r="A30" t="s">
        <v>85</v>
      </c>
      <c r="B30" s="3">
        <f>SUMIFS(RawLoads!$N:$N,RawLoads!$E:$E,RawLoads!$E$2,RawLoads!$A:$A,PTarg_NonFed!$A30)</f>
        <v>17.9686244875193</v>
      </c>
      <c r="C30" s="3">
        <f>SUMIFS(RawLoads!$M:$M,RawLoads!$E:$E,RawLoads!$E$2,RawLoads!$A:$A,PTarg_NonFed!$A30)</f>
        <v>10.431276313644112</v>
      </c>
      <c r="D30" s="4">
        <f t="shared" si="0"/>
        <v>-7.5373481738751877</v>
      </c>
    </row>
    <row r="31" spans="1:4" x14ac:dyDescent="0.2">
      <c r="A31" t="s">
        <v>86</v>
      </c>
      <c r="B31" s="3">
        <f>SUMIFS(RawLoads!$N:$N,RawLoads!$E:$E,RawLoads!$E$2,RawLoads!$A:$A,PTarg_NonFed!$A31)</f>
        <v>0</v>
      </c>
      <c r="C31" s="3">
        <f>SUMIFS(RawLoads!$M:$M,RawLoads!$E:$E,RawLoads!$E$2,RawLoads!$A:$A,PTarg_NonFed!$A31)</f>
        <v>0</v>
      </c>
      <c r="D31" s="4">
        <f t="shared" si="0"/>
        <v>0</v>
      </c>
    </row>
    <row r="32" spans="1:4" x14ac:dyDescent="0.2">
      <c r="A32" t="s">
        <v>87</v>
      </c>
      <c r="B32" s="3">
        <f>SUMIFS(RawLoads!$N:$N,RawLoads!$E:$E,RawLoads!$E$2,RawLoads!$A:$A,PTarg_NonFed!$A32)</f>
        <v>6.3021203801035899</v>
      </c>
      <c r="C32" s="3">
        <f>SUMIFS(RawLoads!$M:$M,RawLoads!$E:$E,RawLoads!$E$2,RawLoads!$A:$A,PTarg_NonFed!$A32)</f>
        <v>4.2462133464755896</v>
      </c>
      <c r="D32" s="4">
        <f t="shared" si="0"/>
        <v>-2.0559070336280003</v>
      </c>
    </row>
    <row r="33" spans="1:4" x14ac:dyDescent="0.2">
      <c r="A33" t="s">
        <v>88</v>
      </c>
      <c r="B33" s="3">
        <f>SUMIFS(RawLoads!$N:$N,RawLoads!$E:$E,RawLoads!$E$2,RawLoads!$A:$A,PTarg_NonFed!$A33)</f>
        <v>0</v>
      </c>
      <c r="C33" s="3">
        <f>SUMIFS(RawLoads!$M:$M,RawLoads!$E:$E,RawLoads!$E$2,RawLoads!$A:$A,PTarg_NonFed!$A33)</f>
        <v>0</v>
      </c>
      <c r="D33" s="4">
        <f t="shared" si="0"/>
        <v>0</v>
      </c>
    </row>
    <row r="34" spans="1:4" x14ac:dyDescent="0.2">
      <c r="A34" t="s">
        <v>89</v>
      </c>
      <c r="B34" s="3">
        <f>SUMIFS(RawLoads!$N:$N,RawLoads!$E:$E,RawLoads!$E$2,RawLoads!$A:$A,PTarg_NonFed!$A34)</f>
        <v>0</v>
      </c>
      <c r="C34" s="3">
        <f>SUMIFS(RawLoads!$M:$M,RawLoads!$E:$E,RawLoads!$E$2,RawLoads!$A:$A,PTarg_NonFed!$A34)</f>
        <v>0</v>
      </c>
      <c r="D34" s="4">
        <f t="shared" si="0"/>
        <v>0</v>
      </c>
    </row>
    <row r="35" spans="1:4" x14ac:dyDescent="0.2">
      <c r="A35" t="s">
        <v>90</v>
      </c>
      <c r="B35" s="3">
        <f>SUMIFS(RawLoads!$N:$N,RawLoads!$E:$E,RawLoads!$E$2,RawLoads!$A:$A,PTarg_NonFed!$A35)</f>
        <v>0.229388670064509</v>
      </c>
      <c r="C35" s="3">
        <f>SUMIFS(RawLoads!$M:$M,RawLoads!$E:$E,RawLoads!$E$2,RawLoads!$A:$A,PTarg_NonFed!$A35)</f>
        <v>0.13090919089052383</v>
      </c>
      <c r="D35" s="4">
        <f t="shared" si="0"/>
        <v>-9.8479479173985168E-2</v>
      </c>
    </row>
    <row r="36" spans="1:4" x14ac:dyDescent="0.2">
      <c r="A36" t="s">
        <v>91</v>
      </c>
      <c r="B36" s="3">
        <f>SUMIFS(RawLoads!$N:$N,RawLoads!$E:$E,RawLoads!$E$2,RawLoads!$A:$A,PTarg_NonFed!$A36)</f>
        <v>0</v>
      </c>
      <c r="C36" s="3">
        <f>SUMIFS(RawLoads!$M:$M,RawLoads!$E:$E,RawLoads!$E$2,RawLoads!$A:$A,PTarg_NonFed!$A36)</f>
        <v>0</v>
      </c>
      <c r="D36" s="4">
        <f t="shared" si="0"/>
        <v>0</v>
      </c>
    </row>
    <row r="37" spans="1:4" x14ac:dyDescent="0.2">
      <c r="A37" t="s">
        <v>92</v>
      </c>
      <c r="B37" s="3">
        <f>SUMIFS(RawLoads!$N:$N,RawLoads!$E:$E,RawLoads!$E$2,RawLoads!$A:$A,PTarg_NonFed!$A37)</f>
        <v>0</v>
      </c>
      <c r="C37" s="3">
        <f>SUMIFS(RawLoads!$M:$M,RawLoads!$E:$E,RawLoads!$E$2,RawLoads!$A:$A,PTarg_NonFed!$A37)</f>
        <v>0</v>
      </c>
      <c r="D37" s="4">
        <f t="shared" si="0"/>
        <v>0</v>
      </c>
    </row>
    <row r="38" spans="1:4" x14ac:dyDescent="0.2">
      <c r="A38" t="s">
        <v>93</v>
      </c>
      <c r="B38" s="3">
        <f>SUMIFS(RawLoads!$N:$N,RawLoads!$E:$E,RawLoads!$E$2,RawLoads!$A:$A,PTarg_NonFed!$A38)</f>
        <v>0</v>
      </c>
      <c r="C38" s="3">
        <f>SUMIFS(RawLoads!$M:$M,RawLoads!$E:$E,RawLoads!$E$2,RawLoads!$A:$A,PTarg_NonFed!$A38)</f>
        <v>0</v>
      </c>
      <c r="D38" s="4">
        <f t="shared" si="0"/>
        <v>0</v>
      </c>
    </row>
    <row r="39" spans="1:4" x14ac:dyDescent="0.2">
      <c r="A39" t="s">
        <v>94</v>
      </c>
      <c r="B39" s="3">
        <f>SUMIFS(RawLoads!$N:$N,RawLoads!$E:$E,RawLoads!$E$2,RawLoads!$A:$A,PTarg_NonFed!$A39)</f>
        <v>15.136537238693601</v>
      </c>
      <c r="C39" s="3">
        <f>SUMIFS(RawLoads!$M:$M,RawLoads!$E:$E,RawLoads!$E$2,RawLoads!$A:$A,PTarg_NonFed!$A39)</f>
        <v>10.665910201434009</v>
      </c>
      <c r="D39" s="4">
        <f t="shared" si="0"/>
        <v>-4.4706270372595913</v>
      </c>
    </row>
    <row r="40" spans="1:4" x14ac:dyDescent="0.2">
      <c r="A40" t="s">
        <v>95</v>
      </c>
      <c r="B40" s="3">
        <f>SUMIFS(RawLoads!$N:$N,RawLoads!$E:$E,RawLoads!$E$2,RawLoads!$A:$A,PTarg_NonFed!$A40)</f>
        <v>3599.0625712886699</v>
      </c>
      <c r="C40" s="3">
        <f>SUMIFS(RawLoads!$M:$M,RawLoads!$E:$E,RawLoads!$E$2,RawLoads!$A:$A,PTarg_NonFed!$A40)</f>
        <v>3030.2205836761805</v>
      </c>
      <c r="D40" s="4">
        <f t="shared" si="0"/>
        <v>-568.84198761248945</v>
      </c>
    </row>
    <row r="41" spans="1:4" x14ac:dyDescent="0.2">
      <c r="A41" t="s">
        <v>96</v>
      </c>
      <c r="B41" s="3">
        <f>SUMIFS(RawLoads!$N:$N,RawLoads!$E:$E,RawLoads!$E$2,RawLoads!$A:$A,PTarg_NonFed!$A41)</f>
        <v>2.71702220663428</v>
      </c>
      <c r="C41" s="3">
        <f>SUMIFS(RawLoads!$M:$M,RawLoads!$E:$E,RawLoads!$E$2,RawLoads!$A:$A,PTarg_NonFed!$A41)</f>
        <v>1.7701228385655114</v>
      </c>
      <c r="D41" s="4">
        <f t="shared" si="0"/>
        <v>-0.94689936806876851</v>
      </c>
    </row>
    <row r="42" spans="1:4" x14ac:dyDescent="0.2">
      <c r="A42" t="s">
        <v>97</v>
      </c>
      <c r="B42" s="3">
        <f>SUMIFS(RawLoads!$N:$N,RawLoads!$E:$E,RawLoads!$E$2,RawLoads!$A:$A,PTarg_NonFed!$A42)</f>
        <v>0</v>
      </c>
      <c r="C42" s="3">
        <f>SUMIFS(RawLoads!$M:$M,RawLoads!$E:$E,RawLoads!$E$2,RawLoads!$A:$A,PTarg_NonFed!$A42)</f>
        <v>0</v>
      </c>
      <c r="D42" s="4">
        <f t="shared" si="0"/>
        <v>0</v>
      </c>
    </row>
    <row r="43" spans="1:4" x14ac:dyDescent="0.2">
      <c r="A43" t="s">
        <v>98</v>
      </c>
      <c r="B43" s="3">
        <f>SUMIFS(RawLoads!$N:$N,RawLoads!$E:$E,RawLoads!$E$2,RawLoads!$A:$A,PTarg_NonFed!$A43)</f>
        <v>0</v>
      </c>
      <c r="C43" s="3">
        <f>SUMIFS(RawLoads!$M:$M,RawLoads!$E:$E,RawLoads!$E$2,RawLoads!$A:$A,PTarg_NonFed!$A43)</f>
        <v>0</v>
      </c>
      <c r="D43" s="4">
        <f t="shared" si="0"/>
        <v>0</v>
      </c>
    </row>
    <row r="44" spans="1:4" x14ac:dyDescent="0.2">
      <c r="A44" t="s">
        <v>99</v>
      </c>
      <c r="B44" s="3">
        <f>SUMIFS(RawLoads!$N:$N,RawLoads!$E:$E,RawLoads!$E$2,RawLoads!$A:$A,PTarg_NonFed!$A44)</f>
        <v>1298.9739214047399</v>
      </c>
      <c r="C44" s="3">
        <f>SUMIFS(RawLoads!$M:$M,RawLoads!$E:$E,RawLoads!$E$2,RawLoads!$A:$A,PTarg_NonFed!$A44)</f>
        <v>1067.759318748896</v>
      </c>
      <c r="D44" s="4">
        <f t="shared" si="0"/>
        <v>-231.21460265584392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workbookViewId="0">
      <selection activeCell="B2" sqref="B2:D2"/>
    </sheetView>
  </sheetViews>
  <sheetFormatPr defaultRowHeight="11.25" x14ac:dyDescent="0.2"/>
  <cols>
    <col min="1" max="1" width="35.1640625" bestFit="1" customWidth="1"/>
    <col min="2" max="2" width="12.5" bestFit="1" customWidth="1"/>
  </cols>
  <sheetData>
    <row r="1" spans="1:4" x14ac:dyDescent="0.2">
      <c r="A1" t="s">
        <v>22</v>
      </c>
      <c r="B1" s="5" t="s">
        <v>148</v>
      </c>
      <c r="C1" s="5" t="s">
        <v>100</v>
      </c>
      <c r="D1" s="5" t="s">
        <v>149</v>
      </c>
    </row>
    <row r="2" spans="1:4" x14ac:dyDescent="0.2">
      <c r="A2" t="s">
        <v>49</v>
      </c>
      <c r="B2" s="3">
        <f>SUMIFS(RawLoads!$N:$N,RawLoads!$E:$E,RawLoads!$E$3,RawLoads!$A:$A,PTarg_NonFed!$A2)</f>
        <v>4965.5324401855496</v>
      </c>
      <c r="C2" s="3">
        <f>SUMIFS(RawLoads!$M:$M,RawLoads!$E:$E,RawLoads!$E$3,RawLoads!$A:$A,PTarg_NonFed!$A2)</f>
        <v>4296.3250942965315</v>
      </c>
      <c r="D2" s="4">
        <f>C2-B2</f>
        <v>-669.20734588901814</v>
      </c>
    </row>
    <row r="3" spans="1:4" x14ac:dyDescent="0.2">
      <c r="A3" t="s">
        <v>56</v>
      </c>
      <c r="B3" s="3">
        <f>SUMIFS(RawLoads!$N:$N,RawLoads!$E:$E,RawLoads!$E$3,RawLoads!$A:$A,PTarg_NonFed!$A3)</f>
        <v>0</v>
      </c>
      <c r="C3" s="3">
        <f>SUMIFS(RawLoads!$M:$M,RawLoads!$E:$E,RawLoads!$E$3,RawLoads!$A:$A,PTarg_NonFed!$A3)</f>
        <v>0</v>
      </c>
      <c r="D3" s="4">
        <f t="shared" ref="D3:D44" si="0">C3-B3</f>
        <v>0</v>
      </c>
    </row>
    <row r="4" spans="1:4" x14ac:dyDescent="0.2">
      <c r="A4" t="s">
        <v>57</v>
      </c>
      <c r="B4" s="3">
        <f>SUMIFS(RawLoads!$N:$N,RawLoads!$E:$E,RawLoads!$E$3,RawLoads!$A:$A,PTarg_NonFed!$A4)</f>
        <v>105.18313728459199</v>
      </c>
      <c r="C4" s="3">
        <f>SUMIFS(RawLoads!$M:$M,RawLoads!$E:$E,RawLoads!$E$3,RawLoads!$A:$A,PTarg_NonFed!$A4)</f>
        <v>101.96810242474265</v>
      </c>
      <c r="D4" s="4">
        <f t="shared" si="0"/>
        <v>-3.2150348598493395</v>
      </c>
    </row>
    <row r="5" spans="1:4" x14ac:dyDescent="0.2">
      <c r="A5" t="s">
        <v>58</v>
      </c>
      <c r="B5" s="3">
        <f>SUMIFS(RawLoads!$N:$N,RawLoads!$E:$E,RawLoads!$E$3,RawLoads!$A:$A,PTarg_NonFed!$A5)</f>
        <v>416.36224886216201</v>
      </c>
      <c r="C5" s="3">
        <f>SUMIFS(RawLoads!$M:$M,RawLoads!$E:$E,RawLoads!$E$3,RawLoads!$A:$A,PTarg_NonFed!$A5)</f>
        <v>314.42597977200677</v>
      </c>
      <c r="D5" s="4">
        <f t="shared" si="0"/>
        <v>-101.93626909015524</v>
      </c>
    </row>
    <row r="6" spans="1:4" x14ac:dyDescent="0.2">
      <c r="A6" t="s">
        <v>59</v>
      </c>
      <c r="B6" s="3">
        <f>SUMIFS(RawLoads!$N:$N,RawLoads!$E:$E,RawLoads!$E$3,RawLoads!$A:$A,PTarg_NonFed!$A6)</f>
        <v>0</v>
      </c>
      <c r="C6" s="3">
        <f>SUMIFS(RawLoads!$M:$M,RawLoads!$E:$E,RawLoads!$E$3,RawLoads!$A:$A,PTarg_NonFed!$A6)</f>
        <v>0</v>
      </c>
      <c r="D6" s="4">
        <f t="shared" si="0"/>
        <v>0</v>
      </c>
    </row>
    <row r="7" spans="1:4" x14ac:dyDescent="0.2">
      <c r="A7" t="s">
        <v>60</v>
      </c>
      <c r="B7" s="3">
        <f>SUMIFS(RawLoads!$N:$N,RawLoads!$E:$E,RawLoads!$E$3,RawLoads!$A:$A,PTarg_NonFed!$A7)</f>
        <v>80.568283274769797</v>
      </c>
      <c r="C7" s="3">
        <f>SUMIFS(RawLoads!$M:$M,RawLoads!$E:$E,RawLoads!$E$3,RawLoads!$A:$A,PTarg_NonFed!$A7)</f>
        <v>54.949944791003162</v>
      </c>
      <c r="D7" s="4">
        <f t="shared" si="0"/>
        <v>-25.618338483766635</v>
      </c>
    </row>
    <row r="8" spans="1:4" x14ac:dyDescent="0.2">
      <c r="A8" t="s">
        <v>61</v>
      </c>
      <c r="B8" s="3">
        <f>SUMIFS(RawLoads!$N:$N,RawLoads!$E:$E,RawLoads!$E$3,RawLoads!$A:$A,PTarg_NonFed!$A8)</f>
        <v>0</v>
      </c>
      <c r="C8" s="3">
        <f>SUMIFS(RawLoads!$M:$M,RawLoads!$E:$E,RawLoads!$E$3,RawLoads!$A:$A,PTarg_NonFed!$A8)</f>
        <v>0</v>
      </c>
      <c r="D8" s="4">
        <f t="shared" si="0"/>
        <v>0</v>
      </c>
    </row>
    <row r="9" spans="1:4" x14ac:dyDescent="0.2">
      <c r="A9" t="s">
        <v>62</v>
      </c>
      <c r="B9" s="3">
        <f>SUMIFS(RawLoads!$N:$N,RawLoads!$E:$E,RawLoads!$E$3,RawLoads!$A:$A,PTarg_NonFed!$A9)</f>
        <v>0</v>
      </c>
      <c r="C9" s="3">
        <f>SUMIFS(RawLoads!$M:$M,RawLoads!$E:$E,RawLoads!$E$3,RawLoads!$A:$A,PTarg_NonFed!$A9)</f>
        <v>0</v>
      </c>
      <c r="D9" s="4">
        <f t="shared" si="0"/>
        <v>0</v>
      </c>
    </row>
    <row r="10" spans="1:4" x14ac:dyDescent="0.2">
      <c r="A10" t="s">
        <v>63</v>
      </c>
      <c r="B10" s="3">
        <f>SUMIFS(RawLoads!$N:$N,RawLoads!$E:$E,RawLoads!$E$3,RawLoads!$A:$A,PTarg_NonFed!$A10)</f>
        <v>0</v>
      </c>
      <c r="C10" s="3">
        <f>SUMIFS(RawLoads!$M:$M,RawLoads!$E:$E,RawLoads!$E$3,RawLoads!$A:$A,PTarg_NonFed!$A10)</f>
        <v>0</v>
      </c>
      <c r="D10" s="4">
        <f t="shared" si="0"/>
        <v>0</v>
      </c>
    </row>
    <row r="11" spans="1:4" x14ac:dyDescent="0.2">
      <c r="A11" t="s">
        <v>64</v>
      </c>
      <c r="B11" s="3">
        <f>SUMIFS(RawLoads!$N:$N,RawLoads!$E:$E,RawLoads!$E$3,RawLoads!$A:$A,PTarg_NonFed!$A11)</f>
        <v>0</v>
      </c>
      <c r="C11" s="3">
        <f>SUMIFS(RawLoads!$M:$M,RawLoads!$E:$E,RawLoads!$E$3,RawLoads!$A:$A,PTarg_NonFed!$A11)</f>
        <v>0</v>
      </c>
      <c r="D11" s="4">
        <f t="shared" si="0"/>
        <v>0</v>
      </c>
    </row>
    <row r="12" spans="1:4" x14ac:dyDescent="0.2">
      <c r="A12" t="s">
        <v>65</v>
      </c>
      <c r="B12" s="3">
        <f>SUMIFS(RawLoads!$N:$N,RawLoads!$E:$E,RawLoads!$E$3,RawLoads!$A:$A,PTarg_NonFed!$A12)</f>
        <v>0</v>
      </c>
      <c r="C12" s="3">
        <f>SUMIFS(RawLoads!$M:$M,RawLoads!$E:$E,RawLoads!$E$3,RawLoads!$A:$A,PTarg_NonFed!$A12)</f>
        <v>0</v>
      </c>
      <c r="D12" s="4">
        <f t="shared" si="0"/>
        <v>0</v>
      </c>
    </row>
    <row r="13" spans="1:4" x14ac:dyDescent="0.2">
      <c r="A13" t="s">
        <v>66</v>
      </c>
      <c r="B13" s="3">
        <f>SUMIFS(RawLoads!$N:$N,RawLoads!$E:$E,RawLoads!$E$3,RawLoads!$A:$A,PTarg_NonFed!$A13)</f>
        <v>0</v>
      </c>
      <c r="C13" s="3">
        <f>SUMIFS(RawLoads!$M:$M,RawLoads!$E:$E,RawLoads!$E$3,RawLoads!$A:$A,PTarg_NonFed!$A13)</f>
        <v>0</v>
      </c>
      <c r="D13" s="4">
        <f t="shared" si="0"/>
        <v>0</v>
      </c>
    </row>
    <row r="14" spans="1:4" x14ac:dyDescent="0.2">
      <c r="A14" t="s">
        <v>68</v>
      </c>
      <c r="B14" s="3">
        <f>SUMIFS(RawLoads!$N:$N,RawLoads!$E:$E,RawLoads!$E$3,RawLoads!$A:$A,PTarg_NonFed!$A14)</f>
        <v>0</v>
      </c>
      <c r="C14" s="3">
        <f>SUMIFS(RawLoads!$M:$M,RawLoads!$E:$E,RawLoads!$E$3,RawLoads!$A:$A,PTarg_NonFed!$A14)</f>
        <v>0</v>
      </c>
      <c r="D14" s="4">
        <f t="shared" si="0"/>
        <v>0</v>
      </c>
    </row>
    <row r="15" spans="1:4" x14ac:dyDescent="0.2">
      <c r="A15" t="s">
        <v>69</v>
      </c>
      <c r="B15" s="3">
        <f>SUMIFS(RawLoads!$N:$N,RawLoads!$E:$E,RawLoads!$E$3,RawLoads!$A:$A,PTarg_NonFed!$A15)</f>
        <v>590.54030474950605</v>
      </c>
      <c r="C15" s="3">
        <f>SUMIFS(RawLoads!$M:$M,RawLoads!$E:$E,RawLoads!$E$3,RawLoads!$A:$A,PTarg_NonFed!$A15)</f>
        <v>459.38158073634401</v>
      </c>
      <c r="D15" s="4">
        <f t="shared" si="0"/>
        <v>-131.15872401316204</v>
      </c>
    </row>
    <row r="16" spans="1:4" x14ac:dyDescent="0.2">
      <c r="A16" t="s">
        <v>70</v>
      </c>
      <c r="B16" s="3">
        <f>SUMIFS(RawLoads!$N:$N,RawLoads!$E:$E,RawLoads!$E$3,RawLoads!$A:$A,PTarg_NonFed!$A16)</f>
        <v>85.124966177972993</v>
      </c>
      <c r="C16" s="3">
        <f>SUMIFS(RawLoads!$M:$M,RawLoads!$E:$E,RawLoads!$E$3,RawLoads!$A:$A,PTarg_NonFed!$A16)</f>
        <v>78.209245383164102</v>
      </c>
      <c r="D16" s="4">
        <f t="shared" si="0"/>
        <v>-6.915720794808891</v>
      </c>
    </row>
    <row r="17" spans="1:4" x14ac:dyDescent="0.2">
      <c r="A17" t="s">
        <v>72</v>
      </c>
      <c r="B17" s="3">
        <f>SUMIFS(RawLoads!$N:$N,RawLoads!$E:$E,RawLoads!$E$3,RawLoads!$A:$A,PTarg_NonFed!$A17)</f>
        <v>0</v>
      </c>
      <c r="C17" s="3">
        <f>SUMIFS(RawLoads!$M:$M,RawLoads!$E:$E,RawLoads!$E$3,RawLoads!$A:$A,PTarg_NonFed!$A17)</f>
        <v>0</v>
      </c>
      <c r="D17" s="4">
        <f t="shared" si="0"/>
        <v>0</v>
      </c>
    </row>
    <row r="18" spans="1:4" x14ac:dyDescent="0.2">
      <c r="A18" t="s">
        <v>73</v>
      </c>
      <c r="B18" s="3">
        <f>SUMIFS(RawLoads!$N:$N,RawLoads!$E:$E,RawLoads!$E$3,RawLoads!$A:$A,PTarg_NonFed!$A18)</f>
        <v>49.504374283191297</v>
      </c>
      <c r="C18" s="3">
        <f>SUMIFS(RawLoads!$M:$M,RawLoads!$E:$E,RawLoads!$E$3,RawLoads!$A:$A,PTarg_NonFed!$A18)</f>
        <v>36.508719907948091</v>
      </c>
      <c r="D18" s="4">
        <f t="shared" si="0"/>
        <v>-12.995654375243205</v>
      </c>
    </row>
    <row r="19" spans="1:4" x14ac:dyDescent="0.2">
      <c r="A19" t="s">
        <v>74</v>
      </c>
      <c r="B19" s="3">
        <f>SUMIFS(RawLoads!$N:$N,RawLoads!$E:$E,RawLoads!$E$3,RawLoads!$A:$A,PTarg_NonFed!$A19)</f>
        <v>0</v>
      </c>
      <c r="C19" s="3">
        <f>SUMIFS(RawLoads!$M:$M,RawLoads!$E:$E,RawLoads!$E$3,RawLoads!$A:$A,PTarg_NonFed!$A19)</f>
        <v>0</v>
      </c>
      <c r="D19" s="4">
        <f t="shared" si="0"/>
        <v>0</v>
      </c>
    </row>
    <row r="20" spans="1:4" x14ac:dyDescent="0.2">
      <c r="A20" t="s">
        <v>75</v>
      </c>
      <c r="B20" s="3">
        <f>SUMIFS(RawLoads!$N:$N,RawLoads!$E:$E,RawLoads!$E$3,RawLoads!$A:$A,PTarg_NonFed!$A20)</f>
        <v>0</v>
      </c>
      <c r="C20" s="3">
        <f>SUMIFS(RawLoads!$M:$M,RawLoads!$E:$E,RawLoads!$E$3,RawLoads!$A:$A,PTarg_NonFed!$A20)</f>
        <v>0</v>
      </c>
      <c r="D20" s="4">
        <f t="shared" si="0"/>
        <v>0</v>
      </c>
    </row>
    <row r="21" spans="1:4" x14ac:dyDescent="0.2">
      <c r="A21" t="s">
        <v>76</v>
      </c>
      <c r="B21" s="3">
        <f>SUMIFS(RawLoads!$N:$N,RawLoads!$E:$E,RawLoads!$E$3,RawLoads!$A:$A,PTarg_NonFed!$A21)</f>
        <v>0</v>
      </c>
      <c r="C21" s="3">
        <f>SUMIFS(RawLoads!$M:$M,RawLoads!$E:$E,RawLoads!$E$3,RawLoads!$A:$A,PTarg_NonFed!$A21)</f>
        <v>0</v>
      </c>
      <c r="D21" s="4">
        <f t="shared" si="0"/>
        <v>0</v>
      </c>
    </row>
    <row r="22" spans="1:4" x14ac:dyDescent="0.2">
      <c r="A22" t="s">
        <v>77</v>
      </c>
      <c r="B22" s="3">
        <f>SUMIFS(RawLoads!$N:$N,RawLoads!$E:$E,RawLoads!$E$3,RawLoads!$A:$A,PTarg_NonFed!$A22)</f>
        <v>0</v>
      </c>
      <c r="C22" s="3">
        <f>SUMIFS(RawLoads!$M:$M,RawLoads!$E:$E,RawLoads!$E$3,RawLoads!$A:$A,PTarg_NonFed!$A22)</f>
        <v>0</v>
      </c>
      <c r="D22" s="4">
        <f t="shared" si="0"/>
        <v>0</v>
      </c>
    </row>
    <row r="23" spans="1:4" x14ac:dyDescent="0.2">
      <c r="A23" t="s">
        <v>78</v>
      </c>
      <c r="B23" s="3">
        <f>SUMIFS(RawLoads!$N:$N,RawLoads!$E:$E,RawLoads!$E$3,RawLoads!$A:$A,PTarg_NonFed!$A23)</f>
        <v>0</v>
      </c>
      <c r="C23" s="3">
        <f>SUMIFS(RawLoads!$M:$M,RawLoads!$E:$E,RawLoads!$E$3,RawLoads!$A:$A,PTarg_NonFed!$A23)</f>
        <v>0</v>
      </c>
      <c r="D23" s="4">
        <f t="shared" si="0"/>
        <v>0</v>
      </c>
    </row>
    <row r="24" spans="1:4" x14ac:dyDescent="0.2">
      <c r="A24" t="s">
        <v>79</v>
      </c>
      <c r="B24" s="3">
        <f>SUMIFS(RawLoads!$N:$N,RawLoads!$E:$E,RawLoads!$E$3,RawLoads!$A:$A,PTarg_NonFed!$A24)</f>
        <v>0</v>
      </c>
      <c r="C24" s="3">
        <f>SUMIFS(RawLoads!$M:$M,RawLoads!$E:$E,RawLoads!$E$3,RawLoads!$A:$A,PTarg_NonFed!$A24)</f>
        <v>0</v>
      </c>
      <c r="D24" s="4">
        <f t="shared" si="0"/>
        <v>0</v>
      </c>
    </row>
    <row r="25" spans="1:4" x14ac:dyDescent="0.2">
      <c r="A25" t="s">
        <v>80</v>
      </c>
      <c r="B25" s="3">
        <f>SUMIFS(RawLoads!$N:$N,RawLoads!$E:$E,RawLoads!$E$3,RawLoads!$A:$A,PTarg_NonFed!$A25)</f>
        <v>0</v>
      </c>
      <c r="C25" s="3">
        <f>SUMIFS(RawLoads!$M:$M,RawLoads!$E:$E,RawLoads!$E$3,RawLoads!$A:$A,PTarg_NonFed!$A25)</f>
        <v>0</v>
      </c>
      <c r="D25" s="4">
        <f t="shared" si="0"/>
        <v>0</v>
      </c>
    </row>
    <row r="26" spans="1:4" x14ac:dyDescent="0.2">
      <c r="A26" t="s">
        <v>81</v>
      </c>
      <c r="B26" s="3">
        <f>SUMIFS(RawLoads!$N:$N,RawLoads!$E:$E,RawLoads!$E$3,RawLoads!$A:$A,PTarg_NonFed!$A26)</f>
        <v>33.829187435796499</v>
      </c>
      <c r="C26" s="3">
        <f>SUMIFS(RawLoads!$M:$M,RawLoads!$E:$E,RawLoads!$E$3,RawLoads!$A:$A,PTarg_NonFed!$A26)</f>
        <v>14.540679591545345</v>
      </c>
      <c r="D26" s="4">
        <f t="shared" si="0"/>
        <v>-19.288507844251154</v>
      </c>
    </row>
    <row r="27" spans="1:4" x14ac:dyDescent="0.2">
      <c r="A27" t="s">
        <v>82</v>
      </c>
      <c r="B27" s="3">
        <f>SUMIFS(RawLoads!$N:$N,RawLoads!$E:$E,RawLoads!$E$3,RawLoads!$A:$A,PTarg_NonFed!$A27)</f>
        <v>0</v>
      </c>
      <c r="C27" s="3">
        <f>SUMIFS(RawLoads!$M:$M,RawLoads!$E:$E,RawLoads!$E$3,RawLoads!$A:$A,PTarg_NonFed!$A27)</f>
        <v>0</v>
      </c>
      <c r="D27" s="4">
        <f t="shared" si="0"/>
        <v>0</v>
      </c>
    </row>
    <row r="28" spans="1:4" x14ac:dyDescent="0.2">
      <c r="A28" t="s">
        <v>83</v>
      </c>
      <c r="B28" s="3">
        <f>SUMIFS(RawLoads!$N:$N,RawLoads!$E:$E,RawLoads!$E$3,RawLoads!$A:$A,PTarg_NonFed!$A28)</f>
        <v>0</v>
      </c>
      <c r="C28" s="3">
        <f>SUMIFS(RawLoads!$M:$M,RawLoads!$E:$E,RawLoads!$E$3,RawLoads!$A:$A,PTarg_NonFed!$A28)</f>
        <v>0</v>
      </c>
      <c r="D28" s="4">
        <f t="shared" si="0"/>
        <v>0</v>
      </c>
    </row>
    <row r="29" spans="1:4" x14ac:dyDescent="0.2">
      <c r="A29" t="s">
        <v>84</v>
      </c>
      <c r="B29" s="3">
        <f>SUMIFS(RawLoads!$N:$N,RawLoads!$E:$E,RawLoads!$E$3,RawLoads!$A:$A,PTarg_NonFed!$A29)</f>
        <v>0</v>
      </c>
      <c r="C29" s="3">
        <f>SUMIFS(RawLoads!$M:$M,RawLoads!$E:$E,RawLoads!$E$3,RawLoads!$A:$A,PTarg_NonFed!$A29)</f>
        <v>0</v>
      </c>
      <c r="D29" s="4">
        <f t="shared" si="0"/>
        <v>0</v>
      </c>
    </row>
    <row r="30" spans="1:4" x14ac:dyDescent="0.2">
      <c r="A30" t="s">
        <v>85</v>
      </c>
      <c r="B30" s="3">
        <f>SUMIFS(RawLoads!$N:$N,RawLoads!$E:$E,RawLoads!$E$3,RawLoads!$A:$A,PTarg_NonFed!$A30)</f>
        <v>0</v>
      </c>
      <c r="C30" s="3">
        <f>SUMIFS(RawLoads!$M:$M,RawLoads!$E:$E,RawLoads!$E$3,RawLoads!$A:$A,PTarg_NonFed!$A30)</f>
        <v>0</v>
      </c>
      <c r="D30" s="4">
        <f t="shared" si="0"/>
        <v>0</v>
      </c>
    </row>
    <row r="31" spans="1:4" x14ac:dyDescent="0.2">
      <c r="A31" t="s">
        <v>86</v>
      </c>
      <c r="B31" s="3">
        <f>SUMIFS(RawLoads!$N:$N,RawLoads!$E:$E,RawLoads!$E$3,RawLoads!$A:$A,PTarg_NonFed!$A31)</f>
        <v>0</v>
      </c>
      <c r="C31" s="3">
        <f>SUMIFS(RawLoads!$M:$M,RawLoads!$E:$E,RawLoads!$E$3,RawLoads!$A:$A,PTarg_NonFed!$A31)</f>
        <v>0</v>
      </c>
      <c r="D31" s="4">
        <f t="shared" si="0"/>
        <v>0</v>
      </c>
    </row>
    <row r="32" spans="1:4" x14ac:dyDescent="0.2">
      <c r="A32" t="s">
        <v>87</v>
      </c>
      <c r="B32" s="3">
        <f>SUMIFS(RawLoads!$N:$N,RawLoads!$E:$E,RawLoads!$E$3,RawLoads!$A:$A,PTarg_NonFed!$A32)</f>
        <v>0</v>
      </c>
      <c r="C32" s="3">
        <f>SUMIFS(RawLoads!$M:$M,RawLoads!$E:$E,RawLoads!$E$3,RawLoads!$A:$A,PTarg_NonFed!$A32)</f>
        <v>0</v>
      </c>
      <c r="D32" s="4">
        <f t="shared" si="0"/>
        <v>0</v>
      </c>
    </row>
    <row r="33" spans="1:4" x14ac:dyDescent="0.2">
      <c r="A33" t="s">
        <v>88</v>
      </c>
      <c r="B33" s="3">
        <f>SUMIFS(RawLoads!$N:$N,RawLoads!$E:$E,RawLoads!$E$3,RawLoads!$A:$A,PTarg_NonFed!$A33)</f>
        <v>44.7940073926002</v>
      </c>
      <c r="C33" s="3">
        <f>SUMIFS(RawLoads!$M:$M,RawLoads!$E:$E,RawLoads!$E$3,RawLoads!$A:$A,PTarg_NonFed!$A33)</f>
        <v>39.230466182287621</v>
      </c>
      <c r="D33" s="4">
        <f t="shared" si="0"/>
        <v>-5.5635412103125788</v>
      </c>
    </row>
    <row r="34" spans="1:4" x14ac:dyDescent="0.2">
      <c r="A34" t="s">
        <v>89</v>
      </c>
      <c r="B34" s="3">
        <f>SUMIFS(RawLoads!$N:$N,RawLoads!$E:$E,RawLoads!$E$3,RawLoads!$A:$A,PTarg_NonFed!$A34)</f>
        <v>0</v>
      </c>
      <c r="C34" s="3">
        <f>SUMIFS(RawLoads!$M:$M,RawLoads!$E:$E,RawLoads!$E$3,RawLoads!$A:$A,PTarg_NonFed!$A34)</f>
        <v>0</v>
      </c>
      <c r="D34" s="4">
        <f t="shared" si="0"/>
        <v>0</v>
      </c>
    </row>
    <row r="35" spans="1:4" x14ac:dyDescent="0.2">
      <c r="A35" t="s">
        <v>90</v>
      </c>
      <c r="B35" s="3">
        <f>SUMIFS(RawLoads!$N:$N,RawLoads!$E:$E,RawLoads!$E$3,RawLoads!$A:$A,PTarg_NonFed!$A35)</f>
        <v>40.078438919212203</v>
      </c>
      <c r="C35" s="3">
        <f>SUMIFS(RawLoads!$M:$M,RawLoads!$E:$E,RawLoads!$E$3,RawLoads!$A:$A,PTarg_NonFed!$A35)</f>
        <v>38.68251884066774</v>
      </c>
      <c r="D35" s="4">
        <f t="shared" si="0"/>
        <v>-1.3959200785444636</v>
      </c>
    </row>
    <row r="36" spans="1:4" x14ac:dyDescent="0.2">
      <c r="A36" t="s">
        <v>91</v>
      </c>
      <c r="B36" s="3">
        <f>SUMIFS(RawLoads!$N:$N,RawLoads!$E:$E,RawLoads!$E$3,RawLoads!$A:$A,PTarg_NonFed!$A36)</f>
        <v>0</v>
      </c>
      <c r="C36" s="3">
        <f>SUMIFS(RawLoads!$M:$M,RawLoads!$E:$E,RawLoads!$E$3,RawLoads!$A:$A,PTarg_NonFed!$A36)</f>
        <v>0</v>
      </c>
      <c r="D36" s="4">
        <f t="shared" si="0"/>
        <v>0</v>
      </c>
    </row>
    <row r="37" spans="1:4" x14ac:dyDescent="0.2">
      <c r="A37" t="s">
        <v>92</v>
      </c>
      <c r="B37" s="3">
        <f>SUMIFS(RawLoads!$N:$N,RawLoads!$E:$E,RawLoads!$E$3,RawLoads!$A:$A,PTarg_NonFed!$A37)</f>
        <v>0</v>
      </c>
      <c r="C37" s="3">
        <f>SUMIFS(RawLoads!$M:$M,RawLoads!$E:$E,RawLoads!$E$3,RawLoads!$A:$A,PTarg_NonFed!$A37)</f>
        <v>0</v>
      </c>
      <c r="D37" s="4">
        <f t="shared" si="0"/>
        <v>0</v>
      </c>
    </row>
    <row r="38" spans="1:4" x14ac:dyDescent="0.2">
      <c r="A38" t="s">
        <v>93</v>
      </c>
      <c r="B38" s="3">
        <f>SUMIFS(RawLoads!$N:$N,RawLoads!$E:$E,RawLoads!$E$3,RawLoads!$A:$A,PTarg_NonFed!$A38)</f>
        <v>0</v>
      </c>
      <c r="C38" s="3">
        <f>SUMIFS(RawLoads!$M:$M,RawLoads!$E:$E,RawLoads!$E$3,RawLoads!$A:$A,PTarg_NonFed!$A38)</f>
        <v>0</v>
      </c>
      <c r="D38" s="4">
        <f t="shared" si="0"/>
        <v>0</v>
      </c>
    </row>
    <row r="39" spans="1:4" x14ac:dyDescent="0.2">
      <c r="A39" t="s">
        <v>94</v>
      </c>
      <c r="B39" s="3">
        <f>SUMIFS(RawLoads!$N:$N,RawLoads!$E:$E,RawLoads!$E$3,RawLoads!$A:$A,PTarg_NonFed!$A39)</f>
        <v>0</v>
      </c>
      <c r="C39" s="3">
        <f>SUMIFS(RawLoads!$M:$M,RawLoads!$E:$E,RawLoads!$E$3,RawLoads!$A:$A,PTarg_NonFed!$A39)</f>
        <v>0</v>
      </c>
      <c r="D39" s="4">
        <f t="shared" si="0"/>
        <v>0</v>
      </c>
    </row>
    <row r="40" spans="1:4" x14ac:dyDescent="0.2">
      <c r="A40" t="s">
        <v>95</v>
      </c>
      <c r="B40" s="3">
        <f>SUMIFS(RawLoads!$N:$N,RawLoads!$E:$E,RawLoads!$E$3,RawLoads!$A:$A,PTarg_NonFed!$A40)</f>
        <v>0</v>
      </c>
      <c r="C40" s="3">
        <f>SUMIFS(RawLoads!$M:$M,RawLoads!$E:$E,RawLoads!$E$3,RawLoads!$A:$A,PTarg_NonFed!$A40)</f>
        <v>0</v>
      </c>
      <c r="D40" s="4">
        <f t="shared" si="0"/>
        <v>0</v>
      </c>
    </row>
    <row r="41" spans="1:4" x14ac:dyDescent="0.2">
      <c r="A41" t="s">
        <v>96</v>
      </c>
      <c r="B41" s="3">
        <f>SUMIFS(RawLoads!$N:$N,RawLoads!$E:$E,RawLoads!$E$3,RawLoads!$A:$A,PTarg_NonFed!$A41)</f>
        <v>0</v>
      </c>
      <c r="C41" s="3">
        <f>SUMIFS(RawLoads!$M:$M,RawLoads!$E:$E,RawLoads!$E$3,RawLoads!$A:$A,PTarg_NonFed!$A41)</f>
        <v>0</v>
      </c>
      <c r="D41" s="4">
        <f t="shared" si="0"/>
        <v>0</v>
      </c>
    </row>
    <row r="42" spans="1:4" x14ac:dyDescent="0.2">
      <c r="A42" t="s">
        <v>97</v>
      </c>
      <c r="B42" s="3">
        <f>SUMIFS(RawLoads!$N:$N,RawLoads!$E:$E,RawLoads!$E$3,RawLoads!$A:$A,PTarg_NonFed!$A42)</f>
        <v>0</v>
      </c>
      <c r="C42" s="3">
        <f>SUMIFS(RawLoads!$M:$M,RawLoads!$E:$E,RawLoads!$E$3,RawLoads!$A:$A,PTarg_NonFed!$A42)</f>
        <v>0</v>
      </c>
      <c r="D42" s="4">
        <f t="shared" si="0"/>
        <v>0</v>
      </c>
    </row>
    <row r="43" spans="1:4" x14ac:dyDescent="0.2">
      <c r="A43" t="s">
        <v>98</v>
      </c>
      <c r="B43" s="3">
        <f>SUMIFS(RawLoads!$N:$N,RawLoads!$E:$E,RawLoads!$E$3,RawLoads!$A:$A,PTarg_NonFed!$A43)</f>
        <v>0</v>
      </c>
      <c r="C43" s="3">
        <f>SUMIFS(RawLoads!$M:$M,RawLoads!$E:$E,RawLoads!$E$3,RawLoads!$A:$A,PTarg_NonFed!$A43)</f>
        <v>0</v>
      </c>
      <c r="D43" s="4">
        <f t="shared" si="0"/>
        <v>0</v>
      </c>
    </row>
    <row r="44" spans="1:4" x14ac:dyDescent="0.2">
      <c r="A44" t="s">
        <v>99</v>
      </c>
      <c r="B44" s="3">
        <f>SUMIFS(RawLoads!$N:$N,RawLoads!$E:$E,RawLoads!$E$3,RawLoads!$A:$A,PTarg_NonFed!$A44)</f>
        <v>0</v>
      </c>
      <c r="C44" s="3">
        <f>SUMIFS(RawLoads!$M:$M,RawLoads!$E:$E,RawLoads!$E$3,RawLoads!$A:$A,PTarg_NonFed!$A44)</f>
        <v>0</v>
      </c>
      <c r="D44" s="4">
        <f t="shared" si="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4"/>
  <sheetViews>
    <sheetView workbookViewId="0">
      <selection activeCell="B2" sqref="B2:D2"/>
    </sheetView>
  </sheetViews>
  <sheetFormatPr defaultRowHeight="11.25" x14ac:dyDescent="0.2"/>
  <cols>
    <col min="1" max="1" width="35.1640625" bestFit="1" customWidth="1"/>
    <col min="2" max="2" width="12.5" bestFit="1" customWidth="1"/>
  </cols>
  <sheetData>
    <row r="1" spans="1:4" x14ac:dyDescent="0.2">
      <c r="A1" t="s">
        <v>22</v>
      </c>
      <c r="B1" s="5" t="s">
        <v>148</v>
      </c>
      <c r="C1" s="5" t="s">
        <v>100</v>
      </c>
      <c r="D1" s="5" t="s">
        <v>149</v>
      </c>
    </row>
    <row r="2" spans="1:4" x14ac:dyDescent="0.2">
      <c r="A2" t="s">
        <v>49</v>
      </c>
      <c r="B2" s="3">
        <f>SUMIFS(RawLoads!$N:$N,RawLoads!$E:$E,RawLoads!$E$24,RawLoads!$A:$A,PTarg_NonFed!$A2)</f>
        <v>0</v>
      </c>
      <c r="C2" s="3">
        <f>SUMIFS(RawLoads!$M:$M,RawLoads!$E:$E,RawLoads!$E$24,RawLoads!$A:$A,PTarg_NonFed!$A2)</f>
        <v>0</v>
      </c>
      <c r="D2" s="4">
        <f>C2-B2</f>
        <v>0</v>
      </c>
    </row>
    <row r="3" spans="1:4" x14ac:dyDescent="0.2">
      <c r="A3" t="s">
        <v>56</v>
      </c>
      <c r="B3" s="3">
        <f>SUMIFS(RawLoads!$N:$N,RawLoads!$E:$E,RawLoads!$E$24,RawLoads!$A:$A,PTarg_NonFed!$A3)</f>
        <v>0</v>
      </c>
      <c r="C3" s="3">
        <f>SUMIFS(RawLoads!$M:$M,RawLoads!$E:$E,RawLoads!$E$24,RawLoads!$A:$A,PTarg_NonFed!$A3)</f>
        <v>0</v>
      </c>
      <c r="D3" s="4">
        <f t="shared" ref="D3:D44" si="0">C3-B3</f>
        <v>0</v>
      </c>
    </row>
    <row r="4" spans="1:4" x14ac:dyDescent="0.2">
      <c r="A4" t="s">
        <v>57</v>
      </c>
      <c r="B4" s="3">
        <f>SUMIFS(RawLoads!$N:$N,RawLoads!$E:$E,RawLoads!$E$24,RawLoads!$A:$A,PTarg_NonFed!$A4)</f>
        <v>0</v>
      </c>
      <c r="C4" s="3">
        <f>SUMIFS(RawLoads!$M:$M,RawLoads!$E:$E,RawLoads!$E$24,RawLoads!$A:$A,PTarg_NonFed!$A4)</f>
        <v>0</v>
      </c>
      <c r="D4" s="4">
        <f t="shared" si="0"/>
        <v>0</v>
      </c>
    </row>
    <row r="5" spans="1:4" x14ac:dyDescent="0.2">
      <c r="A5" t="s">
        <v>58</v>
      </c>
      <c r="B5" s="3">
        <f>SUMIFS(RawLoads!$N:$N,RawLoads!$E:$E,RawLoads!$E$24,RawLoads!$A:$A,PTarg_NonFed!$A5)</f>
        <v>0</v>
      </c>
      <c r="C5" s="3">
        <f>SUMIFS(RawLoads!$M:$M,RawLoads!$E:$E,RawLoads!$E$24,RawLoads!$A:$A,PTarg_NonFed!$A5)</f>
        <v>0</v>
      </c>
      <c r="D5" s="4">
        <f t="shared" si="0"/>
        <v>0</v>
      </c>
    </row>
    <row r="6" spans="1:4" x14ac:dyDescent="0.2">
      <c r="A6" t="s">
        <v>59</v>
      </c>
      <c r="B6" s="3">
        <f>SUMIFS(RawLoads!$N:$N,RawLoads!$E:$E,RawLoads!$E$24,RawLoads!$A:$A,PTarg_NonFed!$A6)</f>
        <v>0</v>
      </c>
      <c r="C6" s="3">
        <f>SUMIFS(RawLoads!$M:$M,RawLoads!$E:$E,RawLoads!$E$24,RawLoads!$A:$A,PTarg_NonFed!$A6)</f>
        <v>0</v>
      </c>
      <c r="D6" s="4">
        <f t="shared" si="0"/>
        <v>0</v>
      </c>
    </row>
    <row r="7" spans="1:4" x14ac:dyDescent="0.2">
      <c r="A7" t="s">
        <v>60</v>
      </c>
      <c r="B7" s="3">
        <f>SUMIFS(RawLoads!$N:$N,RawLoads!$E:$E,RawLoads!$E$24,RawLoads!$A:$A,PTarg_NonFed!$A7)</f>
        <v>0</v>
      </c>
      <c r="C7" s="3">
        <f>SUMIFS(RawLoads!$M:$M,RawLoads!$E:$E,RawLoads!$E$24,RawLoads!$A:$A,PTarg_NonFed!$A7)</f>
        <v>0</v>
      </c>
      <c r="D7" s="4">
        <f t="shared" si="0"/>
        <v>0</v>
      </c>
    </row>
    <row r="8" spans="1:4" x14ac:dyDescent="0.2">
      <c r="A8" t="s">
        <v>61</v>
      </c>
      <c r="B8" s="3">
        <f>SUMIFS(RawLoads!$N:$N,RawLoads!$E:$E,RawLoads!$E$24,RawLoads!$A:$A,PTarg_NonFed!$A8)</f>
        <v>0</v>
      </c>
      <c r="C8" s="3">
        <f>SUMIFS(RawLoads!$M:$M,RawLoads!$E:$E,RawLoads!$E$24,RawLoads!$A:$A,PTarg_NonFed!$A8)</f>
        <v>0</v>
      </c>
      <c r="D8" s="4">
        <f t="shared" si="0"/>
        <v>0</v>
      </c>
    </row>
    <row r="9" spans="1:4" x14ac:dyDescent="0.2">
      <c r="A9" t="s">
        <v>62</v>
      </c>
      <c r="B9" s="3">
        <f>SUMIFS(RawLoads!$N:$N,RawLoads!$E:$E,RawLoads!$E$24,RawLoads!$A:$A,PTarg_NonFed!$A9)</f>
        <v>0</v>
      </c>
      <c r="C9" s="3">
        <f>SUMIFS(RawLoads!$M:$M,RawLoads!$E:$E,RawLoads!$E$24,RawLoads!$A:$A,PTarg_NonFed!$A9)</f>
        <v>0</v>
      </c>
      <c r="D9" s="4">
        <f t="shared" si="0"/>
        <v>0</v>
      </c>
    </row>
    <row r="10" spans="1:4" x14ac:dyDescent="0.2">
      <c r="A10" t="s">
        <v>63</v>
      </c>
      <c r="B10" s="3">
        <f>SUMIFS(RawLoads!$N:$N,RawLoads!$E:$E,RawLoads!$E$24,RawLoads!$A:$A,PTarg_NonFed!$A10)</f>
        <v>0</v>
      </c>
      <c r="C10" s="3">
        <f>SUMIFS(RawLoads!$M:$M,RawLoads!$E:$E,RawLoads!$E$24,RawLoads!$A:$A,PTarg_NonFed!$A10)</f>
        <v>0</v>
      </c>
      <c r="D10" s="4">
        <f t="shared" si="0"/>
        <v>0</v>
      </c>
    </row>
    <row r="11" spans="1:4" x14ac:dyDescent="0.2">
      <c r="A11" t="s">
        <v>64</v>
      </c>
      <c r="B11" s="3">
        <f>SUMIFS(RawLoads!$N:$N,RawLoads!$E:$E,RawLoads!$E$24,RawLoads!$A:$A,PTarg_NonFed!$A11)</f>
        <v>0</v>
      </c>
      <c r="C11" s="3">
        <f>SUMIFS(RawLoads!$M:$M,RawLoads!$E:$E,RawLoads!$E$24,RawLoads!$A:$A,PTarg_NonFed!$A11)</f>
        <v>0</v>
      </c>
      <c r="D11" s="4">
        <f t="shared" si="0"/>
        <v>0</v>
      </c>
    </row>
    <row r="12" spans="1:4" x14ac:dyDescent="0.2">
      <c r="A12" t="s">
        <v>65</v>
      </c>
      <c r="B12" s="3">
        <f>SUMIFS(RawLoads!$N:$N,RawLoads!$E:$E,RawLoads!$E$24,RawLoads!$A:$A,PTarg_NonFed!$A12)</f>
        <v>0</v>
      </c>
      <c r="C12" s="3">
        <f>SUMIFS(RawLoads!$M:$M,RawLoads!$E:$E,RawLoads!$E$24,RawLoads!$A:$A,PTarg_NonFed!$A12)</f>
        <v>0</v>
      </c>
      <c r="D12" s="4">
        <f t="shared" si="0"/>
        <v>0</v>
      </c>
    </row>
    <row r="13" spans="1:4" x14ac:dyDescent="0.2">
      <c r="A13" t="s">
        <v>66</v>
      </c>
      <c r="B13" s="3">
        <f>SUMIFS(RawLoads!$N:$N,RawLoads!$E:$E,RawLoads!$E$24,RawLoads!$A:$A,PTarg_NonFed!$A13)</f>
        <v>65.424496769905105</v>
      </c>
      <c r="C13" s="3">
        <f>SUMIFS(RawLoads!$M:$M,RawLoads!$E:$E,RawLoads!$E$24,RawLoads!$A:$A,PTarg_NonFed!$A13)</f>
        <v>42.844709307073948</v>
      </c>
      <c r="D13" s="4">
        <f t="shared" si="0"/>
        <v>-22.579787462831156</v>
      </c>
    </row>
    <row r="14" spans="1:4" x14ac:dyDescent="0.2">
      <c r="A14" t="s">
        <v>68</v>
      </c>
      <c r="B14" s="3">
        <f>SUMIFS(RawLoads!$N:$N,RawLoads!$E:$E,RawLoads!$E$24,RawLoads!$A:$A,PTarg_NonFed!$A14)</f>
        <v>0</v>
      </c>
      <c r="C14" s="3">
        <f>SUMIFS(RawLoads!$M:$M,RawLoads!$E:$E,RawLoads!$E$24,RawLoads!$A:$A,PTarg_NonFed!$A14)</f>
        <v>0</v>
      </c>
      <c r="D14" s="4">
        <f t="shared" si="0"/>
        <v>0</v>
      </c>
    </row>
    <row r="15" spans="1:4" x14ac:dyDescent="0.2">
      <c r="A15" t="s">
        <v>69</v>
      </c>
      <c r="B15" s="3">
        <f>SUMIFS(RawLoads!$N:$N,RawLoads!$E:$E,RawLoads!$E$24,RawLoads!$A:$A,PTarg_NonFed!$A15)</f>
        <v>0</v>
      </c>
      <c r="C15" s="3">
        <f>SUMIFS(RawLoads!$M:$M,RawLoads!$E:$E,RawLoads!$E$24,RawLoads!$A:$A,PTarg_NonFed!$A15)</f>
        <v>0</v>
      </c>
      <c r="D15" s="4">
        <f t="shared" si="0"/>
        <v>0</v>
      </c>
    </row>
    <row r="16" spans="1:4" x14ac:dyDescent="0.2">
      <c r="A16" t="s">
        <v>70</v>
      </c>
      <c r="B16" s="3">
        <f>SUMIFS(RawLoads!$N:$N,RawLoads!$E:$E,RawLoads!$E$24,RawLoads!$A:$A,PTarg_NonFed!$A16)</f>
        <v>0</v>
      </c>
      <c r="C16" s="3">
        <f>SUMIFS(RawLoads!$M:$M,RawLoads!$E:$E,RawLoads!$E$24,RawLoads!$A:$A,PTarg_NonFed!$A16)</f>
        <v>0</v>
      </c>
      <c r="D16" s="4">
        <f t="shared" si="0"/>
        <v>0</v>
      </c>
    </row>
    <row r="17" spans="1:4" x14ac:dyDescent="0.2">
      <c r="A17" t="s">
        <v>72</v>
      </c>
      <c r="B17" s="3">
        <f>SUMIFS(RawLoads!$N:$N,RawLoads!$E:$E,RawLoads!$E$24,RawLoads!$A:$A,PTarg_NonFed!$A17)</f>
        <v>0</v>
      </c>
      <c r="C17" s="3">
        <f>SUMIFS(RawLoads!$M:$M,RawLoads!$E:$E,RawLoads!$E$24,RawLoads!$A:$A,PTarg_NonFed!$A17)</f>
        <v>0</v>
      </c>
      <c r="D17" s="4">
        <f t="shared" si="0"/>
        <v>0</v>
      </c>
    </row>
    <row r="18" spans="1:4" x14ac:dyDescent="0.2">
      <c r="A18" t="s">
        <v>73</v>
      </c>
      <c r="B18" s="3">
        <f>SUMIFS(RawLoads!$N:$N,RawLoads!$E:$E,RawLoads!$E$24,RawLoads!$A:$A,PTarg_NonFed!$A18)</f>
        <v>0</v>
      </c>
      <c r="C18" s="3">
        <f>SUMIFS(RawLoads!$M:$M,RawLoads!$E:$E,RawLoads!$E$24,RawLoads!$A:$A,PTarg_NonFed!$A18)</f>
        <v>0</v>
      </c>
      <c r="D18" s="4">
        <f t="shared" si="0"/>
        <v>0</v>
      </c>
    </row>
    <row r="19" spans="1:4" x14ac:dyDescent="0.2">
      <c r="A19" t="s">
        <v>74</v>
      </c>
      <c r="B19" s="3">
        <f>SUMIFS(RawLoads!$N:$N,RawLoads!$E:$E,RawLoads!$E$24,RawLoads!$A:$A,PTarg_NonFed!$A19)</f>
        <v>0</v>
      </c>
      <c r="C19" s="3">
        <f>SUMIFS(RawLoads!$M:$M,RawLoads!$E:$E,RawLoads!$E$24,RawLoads!$A:$A,PTarg_NonFed!$A19)</f>
        <v>0</v>
      </c>
      <c r="D19" s="4">
        <f t="shared" si="0"/>
        <v>0</v>
      </c>
    </row>
    <row r="20" spans="1:4" x14ac:dyDescent="0.2">
      <c r="A20" t="s">
        <v>75</v>
      </c>
      <c r="B20" s="3">
        <f>SUMIFS(RawLoads!$N:$N,RawLoads!$E:$E,RawLoads!$E$24,RawLoads!$A:$A,PTarg_NonFed!$A20)</f>
        <v>0</v>
      </c>
      <c r="C20" s="3">
        <f>SUMIFS(RawLoads!$M:$M,RawLoads!$E:$E,RawLoads!$E$24,RawLoads!$A:$A,PTarg_NonFed!$A20)</f>
        <v>0</v>
      </c>
      <c r="D20" s="4">
        <f t="shared" si="0"/>
        <v>0</v>
      </c>
    </row>
    <row r="21" spans="1:4" x14ac:dyDescent="0.2">
      <c r="A21" t="s">
        <v>76</v>
      </c>
      <c r="B21" s="3">
        <f>SUMIFS(RawLoads!$N:$N,RawLoads!$E:$E,RawLoads!$E$24,RawLoads!$A:$A,PTarg_NonFed!$A21)</f>
        <v>0</v>
      </c>
      <c r="C21" s="3">
        <f>SUMIFS(RawLoads!$M:$M,RawLoads!$E:$E,RawLoads!$E$24,RawLoads!$A:$A,PTarg_NonFed!$A21)</f>
        <v>0</v>
      </c>
      <c r="D21" s="4">
        <f t="shared" si="0"/>
        <v>0</v>
      </c>
    </row>
    <row r="22" spans="1:4" x14ac:dyDescent="0.2">
      <c r="A22" t="s">
        <v>77</v>
      </c>
      <c r="B22" s="3">
        <f>SUMIFS(RawLoads!$N:$N,RawLoads!$E:$E,RawLoads!$E$24,RawLoads!$A:$A,PTarg_NonFed!$A22)</f>
        <v>0</v>
      </c>
      <c r="C22" s="3">
        <f>SUMIFS(RawLoads!$M:$M,RawLoads!$E:$E,RawLoads!$E$24,RawLoads!$A:$A,PTarg_NonFed!$A22)</f>
        <v>0</v>
      </c>
      <c r="D22" s="4">
        <f t="shared" si="0"/>
        <v>0</v>
      </c>
    </row>
    <row r="23" spans="1:4" x14ac:dyDescent="0.2">
      <c r="A23" t="s">
        <v>78</v>
      </c>
      <c r="B23" s="3">
        <f>SUMIFS(RawLoads!$N:$N,RawLoads!$E:$E,RawLoads!$E$24,RawLoads!$A:$A,PTarg_NonFed!$A23)</f>
        <v>0</v>
      </c>
      <c r="C23" s="3">
        <f>SUMIFS(RawLoads!$M:$M,RawLoads!$E:$E,RawLoads!$E$24,RawLoads!$A:$A,PTarg_NonFed!$A23)</f>
        <v>0</v>
      </c>
      <c r="D23" s="4">
        <f t="shared" si="0"/>
        <v>0</v>
      </c>
    </row>
    <row r="24" spans="1:4" x14ac:dyDescent="0.2">
      <c r="A24" t="s">
        <v>79</v>
      </c>
      <c r="B24" s="3">
        <f>SUMIFS(RawLoads!$N:$N,RawLoads!$E:$E,RawLoads!$E$24,RawLoads!$A:$A,PTarg_NonFed!$A24)</f>
        <v>0</v>
      </c>
      <c r="C24" s="3">
        <f>SUMIFS(RawLoads!$M:$M,RawLoads!$E:$E,RawLoads!$E$24,RawLoads!$A:$A,PTarg_NonFed!$A24)</f>
        <v>0</v>
      </c>
      <c r="D24" s="4">
        <f t="shared" si="0"/>
        <v>0</v>
      </c>
    </row>
    <row r="25" spans="1:4" x14ac:dyDescent="0.2">
      <c r="A25" t="s">
        <v>80</v>
      </c>
      <c r="B25" s="3">
        <f>SUMIFS(RawLoads!$N:$N,RawLoads!$E:$E,RawLoads!$E$24,RawLoads!$A:$A,PTarg_NonFed!$A25)</f>
        <v>0</v>
      </c>
      <c r="C25" s="3">
        <f>SUMIFS(RawLoads!$M:$M,RawLoads!$E:$E,RawLoads!$E$24,RawLoads!$A:$A,PTarg_NonFed!$A25)</f>
        <v>0</v>
      </c>
      <c r="D25" s="4">
        <f t="shared" si="0"/>
        <v>0</v>
      </c>
    </row>
    <row r="26" spans="1:4" x14ac:dyDescent="0.2">
      <c r="A26" t="s">
        <v>81</v>
      </c>
      <c r="B26" s="3">
        <f>SUMIFS(RawLoads!$N:$N,RawLoads!$E:$E,RawLoads!$E$24,RawLoads!$A:$A,PTarg_NonFed!$A26)</f>
        <v>0</v>
      </c>
      <c r="C26" s="3">
        <f>SUMIFS(RawLoads!$M:$M,RawLoads!$E:$E,RawLoads!$E$24,RawLoads!$A:$A,PTarg_NonFed!$A26)</f>
        <v>0</v>
      </c>
      <c r="D26" s="4">
        <f t="shared" si="0"/>
        <v>0</v>
      </c>
    </row>
    <row r="27" spans="1:4" x14ac:dyDescent="0.2">
      <c r="A27" t="s">
        <v>82</v>
      </c>
      <c r="B27" s="3">
        <f>SUMIFS(RawLoads!$N:$N,RawLoads!$E:$E,RawLoads!$E$24,RawLoads!$A:$A,PTarg_NonFed!$A27)</f>
        <v>0</v>
      </c>
      <c r="C27" s="3">
        <f>SUMIFS(RawLoads!$M:$M,RawLoads!$E:$E,RawLoads!$E$24,RawLoads!$A:$A,PTarg_NonFed!$A27)</f>
        <v>0</v>
      </c>
      <c r="D27" s="4">
        <f t="shared" si="0"/>
        <v>0</v>
      </c>
    </row>
    <row r="28" spans="1:4" x14ac:dyDescent="0.2">
      <c r="A28" t="s">
        <v>83</v>
      </c>
      <c r="B28" s="3">
        <f>SUMIFS(RawLoads!$N:$N,RawLoads!$E:$E,RawLoads!$E$24,RawLoads!$A:$A,PTarg_NonFed!$A28)</f>
        <v>0</v>
      </c>
      <c r="C28" s="3">
        <f>SUMIFS(RawLoads!$M:$M,RawLoads!$E:$E,RawLoads!$E$24,RawLoads!$A:$A,PTarg_NonFed!$A28)</f>
        <v>0</v>
      </c>
      <c r="D28" s="4">
        <f t="shared" si="0"/>
        <v>0</v>
      </c>
    </row>
    <row r="29" spans="1:4" x14ac:dyDescent="0.2">
      <c r="A29" t="s">
        <v>84</v>
      </c>
      <c r="B29" s="3">
        <f>SUMIFS(RawLoads!$N:$N,RawLoads!$E:$E,RawLoads!$E$24,RawLoads!$A:$A,PTarg_NonFed!$A29)</f>
        <v>0</v>
      </c>
      <c r="C29" s="3">
        <f>SUMIFS(RawLoads!$M:$M,RawLoads!$E:$E,RawLoads!$E$24,RawLoads!$A:$A,PTarg_NonFed!$A29)</f>
        <v>0</v>
      </c>
      <c r="D29" s="4">
        <f t="shared" si="0"/>
        <v>0</v>
      </c>
    </row>
    <row r="30" spans="1:4" x14ac:dyDescent="0.2">
      <c r="A30" t="s">
        <v>85</v>
      </c>
      <c r="B30" s="3">
        <f>SUMIFS(RawLoads!$N:$N,RawLoads!$E:$E,RawLoads!$E$24,RawLoads!$A:$A,PTarg_NonFed!$A30)</f>
        <v>0</v>
      </c>
      <c r="C30" s="3">
        <f>SUMIFS(RawLoads!$M:$M,RawLoads!$E:$E,RawLoads!$E$24,RawLoads!$A:$A,PTarg_NonFed!$A30)</f>
        <v>0</v>
      </c>
      <c r="D30" s="4">
        <f t="shared" si="0"/>
        <v>0</v>
      </c>
    </row>
    <row r="31" spans="1:4" x14ac:dyDescent="0.2">
      <c r="A31" t="s">
        <v>86</v>
      </c>
      <c r="B31" s="3">
        <f>SUMIFS(RawLoads!$N:$N,RawLoads!$E:$E,RawLoads!$E$24,RawLoads!$A:$A,PTarg_NonFed!$A31)</f>
        <v>0</v>
      </c>
      <c r="C31" s="3">
        <f>SUMIFS(RawLoads!$M:$M,RawLoads!$E:$E,RawLoads!$E$24,RawLoads!$A:$A,PTarg_NonFed!$A31)</f>
        <v>0</v>
      </c>
      <c r="D31" s="4">
        <f t="shared" si="0"/>
        <v>0</v>
      </c>
    </row>
    <row r="32" spans="1:4" x14ac:dyDescent="0.2">
      <c r="A32" t="s">
        <v>87</v>
      </c>
      <c r="B32" s="3">
        <f>SUMIFS(RawLoads!$N:$N,RawLoads!$E:$E,RawLoads!$E$24,RawLoads!$A:$A,PTarg_NonFed!$A32)</f>
        <v>0</v>
      </c>
      <c r="C32" s="3">
        <f>SUMIFS(RawLoads!$M:$M,RawLoads!$E:$E,RawLoads!$E$24,RawLoads!$A:$A,PTarg_NonFed!$A32)</f>
        <v>0</v>
      </c>
      <c r="D32" s="4">
        <f t="shared" si="0"/>
        <v>0</v>
      </c>
    </row>
    <row r="33" spans="1:4" x14ac:dyDescent="0.2">
      <c r="A33" t="s">
        <v>88</v>
      </c>
      <c r="B33" s="3">
        <f>SUMIFS(RawLoads!$N:$N,RawLoads!$E:$E,RawLoads!$E$24,RawLoads!$A:$A,PTarg_NonFed!$A33)</f>
        <v>0</v>
      </c>
      <c r="C33" s="3">
        <f>SUMIFS(RawLoads!$M:$M,RawLoads!$E:$E,RawLoads!$E$24,RawLoads!$A:$A,PTarg_NonFed!$A33)</f>
        <v>0</v>
      </c>
      <c r="D33" s="4">
        <f t="shared" si="0"/>
        <v>0</v>
      </c>
    </row>
    <row r="34" spans="1:4" x14ac:dyDescent="0.2">
      <c r="A34" t="s">
        <v>89</v>
      </c>
      <c r="B34" s="3">
        <f>SUMIFS(RawLoads!$N:$N,RawLoads!$E:$E,RawLoads!$E$24,RawLoads!$A:$A,PTarg_NonFed!$A34)</f>
        <v>0</v>
      </c>
      <c r="C34" s="3">
        <f>SUMIFS(RawLoads!$M:$M,RawLoads!$E:$E,RawLoads!$E$24,RawLoads!$A:$A,PTarg_NonFed!$A34)</f>
        <v>0</v>
      </c>
      <c r="D34" s="4">
        <f t="shared" si="0"/>
        <v>0</v>
      </c>
    </row>
    <row r="35" spans="1:4" x14ac:dyDescent="0.2">
      <c r="A35" t="s">
        <v>90</v>
      </c>
      <c r="B35" s="3">
        <f>SUMIFS(RawLoads!$N:$N,RawLoads!$E:$E,RawLoads!$E$24,RawLoads!$A:$A,PTarg_NonFed!$A35)</f>
        <v>0</v>
      </c>
      <c r="C35" s="3">
        <f>SUMIFS(RawLoads!$M:$M,RawLoads!$E:$E,RawLoads!$E$24,RawLoads!$A:$A,PTarg_NonFed!$A35)</f>
        <v>0</v>
      </c>
      <c r="D35" s="4">
        <f t="shared" si="0"/>
        <v>0</v>
      </c>
    </row>
    <row r="36" spans="1:4" x14ac:dyDescent="0.2">
      <c r="A36" t="s">
        <v>91</v>
      </c>
      <c r="B36" s="3">
        <f>SUMIFS(RawLoads!$N:$N,RawLoads!$E:$E,RawLoads!$E$24,RawLoads!$A:$A,PTarg_NonFed!$A36)</f>
        <v>0</v>
      </c>
      <c r="C36" s="3">
        <f>SUMIFS(RawLoads!$M:$M,RawLoads!$E:$E,RawLoads!$E$24,RawLoads!$A:$A,PTarg_NonFed!$A36)</f>
        <v>0</v>
      </c>
      <c r="D36" s="4">
        <f t="shared" si="0"/>
        <v>0</v>
      </c>
    </row>
    <row r="37" spans="1:4" x14ac:dyDescent="0.2">
      <c r="A37" t="s">
        <v>92</v>
      </c>
      <c r="B37" s="3">
        <f>SUMIFS(RawLoads!$N:$N,RawLoads!$E:$E,RawLoads!$E$24,RawLoads!$A:$A,PTarg_NonFed!$A37)</f>
        <v>0</v>
      </c>
      <c r="C37" s="3">
        <f>SUMIFS(RawLoads!$M:$M,RawLoads!$E:$E,RawLoads!$E$24,RawLoads!$A:$A,PTarg_NonFed!$A37)</f>
        <v>0</v>
      </c>
      <c r="D37" s="4">
        <f t="shared" si="0"/>
        <v>0</v>
      </c>
    </row>
    <row r="38" spans="1:4" x14ac:dyDescent="0.2">
      <c r="A38" t="s">
        <v>93</v>
      </c>
      <c r="B38" s="3">
        <f>SUMIFS(RawLoads!$N:$N,RawLoads!$E:$E,RawLoads!$E$24,RawLoads!$A:$A,PTarg_NonFed!$A38)</f>
        <v>0</v>
      </c>
      <c r="C38" s="3">
        <f>SUMIFS(RawLoads!$M:$M,RawLoads!$E:$E,RawLoads!$E$24,RawLoads!$A:$A,PTarg_NonFed!$A38)</f>
        <v>0</v>
      </c>
      <c r="D38" s="4">
        <f t="shared" si="0"/>
        <v>0</v>
      </c>
    </row>
    <row r="39" spans="1:4" x14ac:dyDescent="0.2">
      <c r="A39" t="s">
        <v>94</v>
      </c>
      <c r="B39" s="3">
        <f>SUMIFS(RawLoads!$N:$N,RawLoads!$E:$E,RawLoads!$E$24,RawLoads!$A:$A,PTarg_NonFed!$A39)</f>
        <v>0</v>
      </c>
      <c r="C39" s="3">
        <f>SUMIFS(RawLoads!$M:$M,RawLoads!$E:$E,RawLoads!$E$24,RawLoads!$A:$A,PTarg_NonFed!$A39)</f>
        <v>0</v>
      </c>
      <c r="D39" s="4">
        <f t="shared" si="0"/>
        <v>0</v>
      </c>
    </row>
    <row r="40" spans="1:4" x14ac:dyDescent="0.2">
      <c r="A40" t="s">
        <v>95</v>
      </c>
      <c r="B40" s="3">
        <f>SUMIFS(RawLoads!$N:$N,RawLoads!$E:$E,RawLoads!$E$24,RawLoads!$A:$A,PTarg_NonFed!$A40)</f>
        <v>0</v>
      </c>
      <c r="C40" s="3">
        <f>SUMIFS(RawLoads!$M:$M,RawLoads!$E:$E,RawLoads!$E$24,RawLoads!$A:$A,PTarg_NonFed!$A40)</f>
        <v>0</v>
      </c>
      <c r="D40" s="4">
        <f t="shared" si="0"/>
        <v>0</v>
      </c>
    </row>
    <row r="41" spans="1:4" x14ac:dyDescent="0.2">
      <c r="A41" t="s">
        <v>96</v>
      </c>
      <c r="B41" s="3">
        <f>SUMIFS(RawLoads!$N:$N,RawLoads!$E:$E,RawLoads!$E$24,RawLoads!$A:$A,PTarg_NonFed!$A41)</f>
        <v>0</v>
      </c>
      <c r="C41" s="3">
        <f>SUMIFS(RawLoads!$M:$M,RawLoads!$E:$E,RawLoads!$E$24,RawLoads!$A:$A,PTarg_NonFed!$A41)</f>
        <v>0</v>
      </c>
      <c r="D41" s="4">
        <f t="shared" si="0"/>
        <v>0</v>
      </c>
    </row>
    <row r="42" spans="1:4" x14ac:dyDescent="0.2">
      <c r="A42" t="s">
        <v>97</v>
      </c>
      <c r="B42" s="3">
        <f>SUMIFS(RawLoads!$N:$N,RawLoads!$E:$E,RawLoads!$E$24,RawLoads!$A:$A,PTarg_NonFed!$A42)</f>
        <v>0</v>
      </c>
      <c r="C42" s="3">
        <f>SUMIFS(RawLoads!$M:$M,RawLoads!$E:$E,RawLoads!$E$24,RawLoads!$A:$A,PTarg_NonFed!$A42)</f>
        <v>0</v>
      </c>
      <c r="D42" s="4">
        <f t="shared" si="0"/>
        <v>0</v>
      </c>
    </row>
    <row r="43" spans="1:4" x14ac:dyDescent="0.2">
      <c r="A43" t="s">
        <v>98</v>
      </c>
      <c r="B43" s="3">
        <f>SUMIFS(RawLoads!$N:$N,RawLoads!$E:$E,RawLoads!$E$24,RawLoads!$A:$A,PTarg_NonFed!$A43)</f>
        <v>0</v>
      </c>
      <c r="C43" s="3">
        <f>SUMIFS(RawLoads!$M:$M,RawLoads!$E:$E,RawLoads!$E$24,RawLoads!$A:$A,PTarg_NonFed!$A43)</f>
        <v>0</v>
      </c>
      <c r="D43" s="4">
        <f t="shared" si="0"/>
        <v>0</v>
      </c>
    </row>
    <row r="44" spans="1:4" x14ac:dyDescent="0.2">
      <c r="A44" t="s">
        <v>99</v>
      </c>
      <c r="B44" s="3">
        <f>SUMIFS(RawLoads!$N:$N,RawLoads!$E:$E,RawLoads!$E$24,RawLoads!$A:$A,PTarg_NonFed!$A44)</f>
        <v>0</v>
      </c>
      <c r="C44" s="3">
        <f>SUMIFS(RawLoads!$M:$M,RawLoads!$E:$E,RawLoads!$E$24,RawLoads!$A:$A,PTarg_NonFed!$A44)</f>
        <v>0</v>
      </c>
      <c r="D44" s="4">
        <f t="shared" si="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4"/>
  <sheetViews>
    <sheetView workbookViewId="0">
      <selection activeCell="F10" sqref="F10"/>
    </sheetView>
  </sheetViews>
  <sheetFormatPr defaultRowHeight="11.25" x14ac:dyDescent="0.2"/>
  <cols>
    <col min="1" max="1" width="35.1640625" bestFit="1" customWidth="1"/>
    <col min="2" max="2" width="12.5" bestFit="1" customWidth="1"/>
  </cols>
  <sheetData>
    <row r="1" spans="1:4" x14ac:dyDescent="0.2">
      <c r="A1" t="s">
        <v>22</v>
      </c>
      <c r="B1" s="5" t="s">
        <v>148</v>
      </c>
      <c r="C1" s="5" t="s">
        <v>100</v>
      </c>
      <c r="D1" s="5" t="s">
        <v>149</v>
      </c>
    </row>
    <row r="2" spans="1:4" x14ac:dyDescent="0.2">
      <c r="A2" t="s">
        <v>49</v>
      </c>
      <c r="B2" s="2">
        <f>SUMIFS(RawLoads!$N:$N,RawLoads!$E:$E,RawLoads!$E$31,RawLoads!$A:$A,PTarg_NonFed!$A2)</f>
        <v>0</v>
      </c>
      <c r="C2" s="2">
        <f>SUMIFS(RawLoads!$M:$M,RawLoads!$E:$E,RawLoads!$E$31,RawLoads!$A:$A,PTarg_NonFed!$A2)</f>
        <v>0</v>
      </c>
      <c r="D2" s="2">
        <f>C2-B2</f>
        <v>0</v>
      </c>
    </row>
    <row r="3" spans="1:4" x14ac:dyDescent="0.2">
      <c r="A3" t="s">
        <v>56</v>
      </c>
      <c r="B3" s="2">
        <f>SUMIFS(RawLoads!$N:$N,RawLoads!$E:$E,RawLoads!$E$31,RawLoads!$A:$A,PTarg_NonFed!$A3)</f>
        <v>0</v>
      </c>
      <c r="C3" s="2">
        <f>SUMIFS(RawLoads!$M:$M,RawLoads!$E:$E,RawLoads!$E$31,RawLoads!$A:$A,PTarg_NonFed!$A3)</f>
        <v>0</v>
      </c>
      <c r="D3" s="2">
        <f t="shared" ref="D3:D44" si="0">C3-B3</f>
        <v>0</v>
      </c>
    </row>
    <row r="4" spans="1:4" x14ac:dyDescent="0.2">
      <c r="A4" t="s">
        <v>57</v>
      </c>
      <c r="B4" s="2">
        <f>SUMIFS(RawLoads!$N:$N,RawLoads!$E:$E,RawLoads!$E$31,RawLoads!$A:$A,PTarg_NonFed!$A4)</f>
        <v>0</v>
      </c>
      <c r="C4" s="2">
        <f>SUMIFS(RawLoads!$M:$M,RawLoads!$E:$E,RawLoads!$E$31,RawLoads!$A:$A,PTarg_NonFed!$A4)</f>
        <v>0</v>
      </c>
      <c r="D4" s="2">
        <f t="shared" si="0"/>
        <v>0</v>
      </c>
    </row>
    <row r="5" spans="1:4" x14ac:dyDescent="0.2">
      <c r="A5" t="s">
        <v>58</v>
      </c>
      <c r="B5" s="2">
        <f>SUMIFS(RawLoads!$N:$N,RawLoads!$E:$E,RawLoads!$E$31,RawLoads!$A:$A,PTarg_NonFed!$A5)</f>
        <v>0</v>
      </c>
      <c r="C5" s="2">
        <f>SUMIFS(RawLoads!$M:$M,RawLoads!$E:$E,RawLoads!$E$31,RawLoads!$A:$A,PTarg_NonFed!$A5)</f>
        <v>0</v>
      </c>
      <c r="D5" s="2">
        <f t="shared" si="0"/>
        <v>0</v>
      </c>
    </row>
    <row r="6" spans="1:4" x14ac:dyDescent="0.2">
      <c r="A6" t="s">
        <v>59</v>
      </c>
      <c r="B6" s="2">
        <f>SUMIFS(RawLoads!$N:$N,RawLoads!$E:$E,RawLoads!$E$31,RawLoads!$A:$A,PTarg_NonFed!$A6)</f>
        <v>0</v>
      </c>
      <c r="C6" s="2">
        <f>SUMIFS(RawLoads!$M:$M,RawLoads!$E:$E,RawLoads!$E$31,RawLoads!$A:$A,PTarg_NonFed!$A6)</f>
        <v>0</v>
      </c>
      <c r="D6" s="2">
        <f t="shared" si="0"/>
        <v>0</v>
      </c>
    </row>
    <row r="7" spans="1:4" x14ac:dyDescent="0.2">
      <c r="A7" t="s">
        <v>60</v>
      </c>
      <c r="B7" s="2">
        <f>SUMIFS(RawLoads!$N:$N,RawLoads!$E:$E,RawLoads!$E$31,RawLoads!$A:$A,PTarg_NonFed!$A7)</f>
        <v>0</v>
      </c>
      <c r="C7" s="2">
        <f>SUMIFS(RawLoads!$M:$M,RawLoads!$E:$E,RawLoads!$E$31,RawLoads!$A:$A,PTarg_NonFed!$A7)</f>
        <v>0</v>
      </c>
      <c r="D7" s="2">
        <f t="shared" si="0"/>
        <v>0</v>
      </c>
    </row>
    <row r="8" spans="1:4" x14ac:dyDescent="0.2">
      <c r="A8" t="s">
        <v>61</v>
      </c>
      <c r="B8" s="2">
        <f>SUMIFS(RawLoads!$N:$N,RawLoads!$E:$E,RawLoads!$E$31,RawLoads!$A:$A,PTarg_NonFed!$A8)</f>
        <v>0</v>
      </c>
      <c r="C8" s="2">
        <f>SUMIFS(RawLoads!$M:$M,RawLoads!$E:$E,RawLoads!$E$31,RawLoads!$A:$A,PTarg_NonFed!$A8)</f>
        <v>0</v>
      </c>
      <c r="D8" s="2">
        <f t="shared" si="0"/>
        <v>0</v>
      </c>
    </row>
    <row r="9" spans="1:4" x14ac:dyDescent="0.2">
      <c r="A9" t="s">
        <v>62</v>
      </c>
      <c r="B9" s="2">
        <f>SUMIFS(RawLoads!$N:$N,RawLoads!$E:$E,RawLoads!$E$31,RawLoads!$A:$A,PTarg_NonFed!$A9)</f>
        <v>0</v>
      </c>
      <c r="C9" s="2">
        <f>SUMIFS(RawLoads!$M:$M,RawLoads!$E:$E,RawLoads!$E$31,RawLoads!$A:$A,PTarg_NonFed!$A9)</f>
        <v>0</v>
      </c>
      <c r="D9" s="2">
        <f t="shared" si="0"/>
        <v>0</v>
      </c>
    </row>
    <row r="10" spans="1:4" x14ac:dyDescent="0.2">
      <c r="A10" t="s">
        <v>63</v>
      </c>
      <c r="B10" s="2">
        <f>SUMIFS(RawLoads!$N:$N,RawLoads!$E:$E,RawLoads!$E$31,RawLoads!$A:$A,PTarg_NonFed!$A10)</f>
        <v>0</v>
      </c>
      <c r="C10" s="2">
        <f>SUMIFS(RawLoads!$M:$M,RawLoads!$E:$E,RawLoads!$E$31,RawLoads!$A:$A,PTarg_NonFed!$A10)</f>
        <v>0</v>
      </c>
      <c r="D10" s="2">
        <f t="shared" si="0"/>
        <v>0</v>
      </c>
    </row>
    <row r="11" spans="1:4" x14ac:dyDescent="0.2">
      <c r="A11" t="s">
        <v>64</v>
      </c>
      <c r="B11" s="2">
        <f>SUMIFS(RawLoads!$N:$N,RawLoads!$E:$E,RawLoads!$E$31,RawLoads!$A:$A,PTarg_NonFed!$A11)</f>
        <v>0</v>
      </c>
      <c r="C11" s="2">
        <f>SUMIFS(RawLoads!$M:$M,RawLoads!$E:$E,RawLoads!$E$31,RawLoads!$A:$A,PTarg_NonFed!$A11)</f>
        <v>0</v>
      </c>
      <c r="D11" s="2">
        <f t="shared" si="0"/>
        <v>0</v>
      </c>
    </row>
    <row r="12" spans="1:4" x14ac:dyDescent="0.2">
      <c r="A12" t="s">
        <v>65</v>
      </c>
      <c r="B12" s="2">
        <f>SUMIFS(RawLoads!$N:$N,RawLoads!$E:$E,RawLoads!$E$31,RawLoads!$A:$A,PTarg_NonFed!$A12)</f>
        <v>0</v>
      </c>
      <c r="C12" s="2">
        <f>SUMIFS(RawLoads!$M:$M,RawLoads!$E:$E,RawLoads!$E$31,RawLoads!$A:$A,PTarg_NonFed!$A12)</f>
        <v>0</v>
      </c>
      <c r="D12" s="2">
        <f t="shared" si="0"/>
        <v>0</v>
      </c>
    </row>
    <row r="13" spans="1:4" x14ac:dyDescent="0.2">
      <c r="A13" t="s">
        <v>66</v>
      </c>
      <c r="B13" s="2">
        <f>SUMIFS(RawLoads!$N:$N,RawLoads!$E:$E,RawLoads!$E$31,RawLoads!$A:$A,PTarg_NonFed!$A13)</f>
        <v>0</v>
      </c>
      <c r="C13" s="2">
        <f>SUMIFS(RawLoads!$M:$M,RawLoads!$E:$E,RawLoads!$E$31,RawLoads!$A:$A,PTarg_NonFed!$A13)</f>
        <v>0</v>
      </c>
      <c r="D13" s="2">
        <f t="shared" si="0"/>
        <v>0</v>
      </c>
    </row>
    <row r="14" spans="1:4" x14ac:dyDescent="0.2">
      <c r="A14" t="s">
        <v>68</v>
      </c>
      <c r="B14" s="2">
        <f>SUMIFS(RawLoads!$N:$N,RawLoads!$E:$E,RawLoads!$E$31,RawLoads!$A:$A,PTarg_NonFed!$A14)</f>
        <v>0</v>
      </c>
      <c r="C14" s="2">
        <f>SUMIFS(RawLoads!$M:$M,RawLoads!$E:$E,RawLoads!$E$31,RawLoads!$A:$A,PTarg_NonFed!$A14)</f>
        <v>0</v>
      </c>
      <c r="D14" s="2">
        <f t="shared" si="0"/>
        <v>0</v>
      </c>
    </row>
    <row r="15" spans="1:4" x14ac:dyDescent="0.2">
      <c r="A15" t="s">
        <v>69</v>
      </c>
      <c r="B15" s="2">
        <f>SUMIFS(RawLoads!$N:$N,RawLoads!$E:$E,RawLoads!$E$31,RawLoads!$A:$A,PTarg_NonFed!$A15)</f>
        <v>0</v>
      </c>
      <c r="C15" s="2">
        <f>SUMIFS(RawLoads!$M:$M,RawLoads!$E:$E,RawLoads!$E$31,RawLoads!$A:$A,PTarg_NonFed!$A15)</f>
        <v>0</v>
      </c>
      <c r="D15" s="2">
        <f t="shared" si="0"/>
        <v>0</v>
      </c>
    </row>
    <row r="16" spans="1:4" x14ac:dyDescent="0.2">
      <c r="A16" t="s">
        <v>70</v>
      </c>
      <c r="B16" s="2">
        <f>SUMIFS(RawLoads!$N:$N,RawLoads!$E:$E,RawLoads!$E$31,RawLoads!$A:$A,PTarg_NonFed!$A16)</f>
        <v>0</v>
      </c>
      <c r="C16" s="2">
        <f>SUMIFS(RawLoads!$M:$M,RawLoads!$E:$E,RawLoads!$E$31,RawLoads!$A:$A,PTarg_NonFed!$A16)</f>
        <v>0</v>
      </c>
      <c r="D16" s="2">
        <f t="shared" si="0"/>
        <v>0</v>
      </c>
    </row>
    <row r="17" spans="1:4" x14ac:dyDescent="0.2">
      <c r="A17" t="s">
        <v>72</v>
      </c>
      <c r="B17" s="2">
        <f>SUMIFS(RawLoads!$N:$N,RawLoads!$E:$E,RawLoads!$E$31,RawLoads!$A:$A,PTarg_NonFed!$A17)</f>
        <v>0</v>
      </c>
      <c r="C17" s="2">
        <f>SUMIFS(RawLoads!$M:$M,RawLoads!$E:$E,RawLoads!$E$31,RawLoads!$A:$A,PTarg_NonFed!$A17)</f>
        <v>0</v>
      </c>
      <c r="D17" s="2">
        <f t="shared" si="0"/>
        <v>0</v>
      </c>
    </row>
    <row r="18" spans="1:4" x14ac:dyDescent="0.2">
      <c r="A18" t="s">
        <v>73</v>
      </c>
      <c r="B18" s="2">
        <f>SUMIFS(RawLoads!$N:$N,RawLoads!$E:$E,RawLoads!$E$31,RawLoads!$A:$A,PTarg_NonFed!$A18)</f>
        <v>3.6619300371967298E-2</v>
      </c>
      <c r="C18" s="2">
        <f>SUMIFS(RawLoads!$M:$M,RawLoads!$E:$E,RawLoads!$E$31,RawLoads!$A:$A,PTarg_NonFed!$A18)</f>
        <v>2.094428414086387E-2</v>
      </c>
      <c r="D18" s="2">
        <f t="shared" si="0"/>
        <v>-1.5675016231103428E-2</v>
      </c>
    </row>
    <row r="19" spans="1:4" x14ac:dyDescent="0.2">
      <c r="A19" t="s">
        <v>74</v>
      </c>
      <c r="B19" s="2">
        <f>SUMIFS(RawLoads!$N:$N,RawLoads!$E:$E,RawLoads!$E$31,RawLoads!$A:$A,PTarg_NonFed!$A19)</f>
        <v>0</v>
      </c>
      <c r="C19" s="2">
        <f>SUMIFS(RawLoads!$M:$M,RawLoads!$E:$E,RawLoads!$E$31,RawLoads!$A:$A,PTarg_NonFed!$A19)</f>
        <v>0</v>
      </c>
      <c r="D19" s="2">
        <f t="shared" si="0"/>
        <v>0</v>
      </c>
    </row>
    <row r="20" spans="1:4" x14ac:dyDescent="0.2">
      <c r="A20" t="s">
        <v>75</v>
      </c>
      <c r="B20" s="2">
        <f>SUMIFS(RawLoads!$N:$N,RawLoads!$E:$E,RawLoads!$E$31,RawLoads!$A:$A,PTarg_NonFed!$A20)</f>
        <v>0</v>
      </c>
      <c r="C20" s="2">
        <f>SUMIFS(RawLoads!$M:$M,RawLoads!$E:$E,RawLoads!$E$31,RawLoads!$A:$A,PTarg_NonFed!$A20)</f>
        <v>0</v>
      </c>
      <c r="D20" s="2">
        <f t="shared" si="0"/>
        <v>0</v>
      </c>
    </row>
    <row r="21" spans="1:4" x14ac:dyDescent="0.2">
      <c r="A21" t="s">
        <v>76</v>
      </c>
      <c r="B21" s="2">
        <f>SUMIFS(RawLoads!$N:$N,RawLoads!$E:$E,RawLoads!$E$31,RawLoads!$A:$A,PTarg_NonFed!$A21)</f>
        <v>0</v>
      </c>
      <c r="C21" s="2">
        <f>SUMIFS(RawLoads!$M:$M,RawLoads!$E:$E,RawLoads!$E$31,RawLoads!$A:$A,PTarg_NonFed!$A21)</f>
        <v>0</v>
      </c>
      <c r="D21" s="2">
        <f t="shared" si="0"/>
        <v>0</v>
      </c>
    </row>
    <row r="22" spans="1:4" x14ac:dyDescent="0.2">
      <c r="A22" t="s">
        <v>77</v>
      </c>
      <c r="B22" s="2">
        <f>SUMIFS(RawLoads!$N:$N,RawLoads!$E:$E,RawLoads!$E$31,RawLoads!$A:$A,PTarg_NonFed!$A22)</f>
        <v>0</v>
      </c>
      <c r="C22" s="2">
        <f>SUMIFS(RawLoads!$M:$M,RawLoads!$E:$E,RawLoads!$E$31,RawLoads!$A:$A,PTarg_NonFed!$A22)</f>
        <v>0</v>
      </c>
      <c r="D22" s="2">
        <f t="shared" si="0"/>
        <v>0</v>
      </c>
    </row>
    <row r="23" spans="1:4" x14ac:dyDescent="0.2">
      <c r="A23" t="s">
        <v>78</v>
      </c>
      <c r="B23" s="2">
        <f>SUMIFS(RawLoads!$N:$N,RawLoads!$E:$E,RawLoads!$E$31,RawLoads!$A:$A,PTarg_NonFed!$A23)</f>
        <v>0</v>
      </c>
      <c r="C23" s="2">
        <f>SUMIFS(RawLoads!$M:$M,RawLoads!$E:$E,RawLoads!$E$31,RawLoads!$A:$A,PTarg_NonFed!$A23)</f>
        <v>0</v>
      </c>
      <c r="D23" s="2">
        <f t="shared" si="0"/>
        <v>0</v>
      </c>
    </row>
    <row r="24" spans="1:4" x14ac:dyDescent="0.2">
      <c r="A24" t="s">
        <v>79</v>
      </c>
      <c r="B24" s="2">
        <f>SUMIFS(RawLoads!$N:$N,RawLoads!$E:$E,RawLoads!$E$31,RawLoads!$A:$A,PTarg_NonFed!$A24)</f>
        <v>0</v>
      </c>
      <c r="C24" s="2">
        <f>SUMIFS(RawLoads!$M:$M,RawLoads!$E:$E,RawLoads!$E$31,RawLoads!$A:$A,PTarg_NonFed!$A24)</f>
        <v>0</v>
      </c>
      <c r="D24" s="2">
        <f t="shared" si="0"/>
        <v>0</v>
      </c>
    </row>
    <row r="25" spans="1:4" x14ac:dyDescent="0.2">
      <c r="A25" t="s">
        <v>80</v>
      </c>
      <c r="B25" s="2">
        <f>SUMIFS(RawLoads!$N:$N,RawLoads!$E:$E,RawLoads!$E$31,RawLoads!$A:$A,PTarg_NonFed!$A25)</f>
        <v>0</v>
      </c>
      <c r="C25" s="2">
        <f>SUMIFS(RawLoads!$M:$M,RawLoads!$E:$E,RawLoads!$E$31,RawLoads!$A:$A,PTarg_NonFed!$A25)</f>
        <v>0</v>
      </c>
      <c r="D25" s="2">
        <f t="shared" si="0"/>
        <v>0</v>
      </c>
    </row>
    <row r="26" spans="1:4" x14ac:dyDescent="0.2">
      <c r="A26" t="s">
        <v>81</v>
      </c>
      <c r="B26" s="2">
        <f>SUMIFS(RawLoads!$N:$N,RawLoads!$E:$E,RawLoads!$E$31,RawLoads!$A:$A,PTarg_NonFed!$A26)</f>
        <v>0</v>
      </c>
      <c r="C26" s="2">
        <f>SUMIFS(RawLoads!$M:$M,RawLoads!$E:$E,RawLoads!$E$31,RawLoads!$A:$A,PTarg_NonFed!$A26)</f>
        <v>0</v>
      </c>
      <c r="D26" s="2">
        <f t="shared" si="0"/>
        <v>0</v>
      </c>
    </row>
    <row r="27" spans="1:4" x14ac:dyDescent="0.2">
      <c r="A27" t="s">
        <v>82</v>
      </c>
      <c r="B27" s="2">
        <f>SUMIFS(RawLoads!$N:$N,RawLoads!$E:$E,RawLoads!$E$31,RawLoads!$A:$A,PTarg_NonFed!$A27)</f>
        <v>1.16120934288483</v>
      </c>
      <c r="C27" s="2">
        <f>SUMIFS(RawLoads!$M:$M,RawLoads!$E:$E,RawLoads!$E$31,RawLoads!$A:$A,PTarg_NonFed!$A27)</f>
        <v>0.67512459890581078</v>
      </c>
      <c r="D27" s="2">
        <f t="shared" si="0"/>
        <v>-0.48608474397901924</v>
      </c>
    </row>
    <row r="28" spans="1:4" x14ac:dyDescent="0.2">
      <c r="A28" t="s">
        <v>83</v>
      </c>
      <c r="B28" s="2">
        <f>SUMIFS(RawLoads!$N:$N,RawLoads!$E:$E,RawLoads!$E$31,RawLoads!$A:$A,PTarg_NonFed!$A28)</f>
        <v>0.29363845335319599</v>
      </c>
      <c r="C28" s="2">
        <f>SUMIFS(RawLoads!$M:$M,RawLoads!$E:$E,RawLoads!$E$31,RawLoads!$A:$A,PTarg_NonFed!$A28)</f>
        <v>9.2750466952843738E-2</v>
      </c>
      <c r="D28" s="2">
        <f t="shared" si="0"/>
        <v>-0.20088798640035227</v>
      </c>
    </row>
    <row r="29" spans="1:4" x14ac:dyDescent="0.2">
      <c r="A29" t="s">
        <v>84</v>
      </c>
      <c r="B29" s="2">
        <f>SUMIFS(RawLoads!$N:$N,RawLoads!$E:$E,RawLoads!$E$31,RawLoads!$A:$A,PTarg_NonFed!$A29)</f>
        <v>0</v>
      </c>
      <c r="C29" s="2">
        <f>SUMIFS(RawLoads!$M:$M,RawLoads!$E:$E,RawLoads!$E$31,RawLoads!$A:$A,PTarg_NonFed!$A29)</f>
        <v>0</v>
      </c>
      <c r="D29" s="2">
        <f t="shared" si="0"/>
        <v>0</v>
      </c>
    </row>
    <row r="30" spans="1:4" x14ac:dyDescent="0.2">
      <c r="A30" t="s">
        <v>85</v>
      </c>
      <c r="B30" s="2">
        <f>SUMIFS(RawLoads!$N:$N,RawLoads!$E:$E,RawLoads!$E$31,RawLoads!$A:$A,PTarg_NonFed!$A30)</f>
        <v>0</v>
      </c>
      <c r="C30" s="2">
        <f>SUMIFS(RawLoads!$M:$M,RawLoads!$E:$E,RawLoads!$E$31,RawLoads!$A:$A,PTarg_NonFed!$A30)</f>
        <v>0</v>
      </c>
      <c r="D30" s="2">
        <f t="shared" si="0"/>
        <v>0</v>
      </c>
    </row>
    <row r="31" spans="1:4" x14ac:dyDescent="0.2">
      <c r="A31" t="s">
        <v>86</v>
      </c>
      <c r="B31" s="2">
        <f>SUMIFS(RawLoads!$N:$N,RawLoads!$E:$E,RawLoads!$E$31,RawLoads!$A:$A,PTarg_NonFed!$A31)</f>
        <v>0</v>
      </c>
      <c r="C31" s="2">
        <f>SUMIFS(RawLoads!$M:$M,RawLoads!$E:$E,RawLoads!$E$31,RawLoads!$A:$A,PTarg_NonFed!$A31)</f>
        <v>0</v>
      </c>
      <c r="D31" s="2">
        <f t="shared" si="0"/>
        <v>0</v>
      </c>
    </row>
    <row r="32" spans="1:4" x14ac:dyDescent="0.2">
      <c r="A32" t="s">
        <v>87</v>
      </c>
      <c r="B32" s="2">
        <f>SUMIFS(RawLoads!$N:$N,RawLoads!$E:$E,RawLoads!$E$31,RawLoads!$A:$A,PTarg_NonFed!$A32)</f>
        <v>0</v>
      </c>
      <c r="C32" s="2">
        <f>SUMIFS(RawLoads!$M:$M,RawLoads!$E:$E,RawLoads!$E$31,RawLoads!$A:$A,PTarg_NonFed!$A32)</f>
        <v>0</v>
      </c>
      <c r="D32" s="2">
        <f t="shared" si="0"/>
        <v>0</v>
      </c>
    </row>
    <row r="33" spans="1:4" x14ac:dyDescent="0.2">
      <c r="A33" t="s">
        <v>88</v>
      </c>
      <c r="B33" s="2">
        <f>SUMIFS(RawLoads!$N:$N,RawLoads!$E:$E,RawLoads!$E$31,RawLoads!$A:$A,PTarg_NonFed!$A33)</f>
        <v>0</v>
      </c>
      <c r="C33" s="2">
        <f>SUMIFS(RawLoads!$M:$M,RawLoads!$E:$E,RawLoads!$E$31,RawLoads!$A:$A,PTarg_NonFed!$A33)</f>
        <v>0</v>
      </c>
      <c r="D33" s="2">
        <f t="shared" si="0"/>
        <v>0</v>
      </c>
    </row>
    <row r="34" spans="1:4" x14ac:dyDescent="0.2">
      <c r="A34" t="s">
        <v>89</v>
      </c>
      <c r="B34" s="2">
        <f>SUMIFS(RawLoads!$N:$N,RawLoads!$E:$E,RawLoads!$E$31,RawLoads!$A:$A,PTarg_NonFed!$A34)</f>
        <v>0</v>
      </c>
      <c r="C34" s="2">
        <f>SUMIFS(RawLoads!$M:$M,RawLoads!$E:$E,RawLoads!$E$31,RawLoads!$A:$A,PTarg_NonFed!$A34)</f>
        <v>0</v>
      </c>
      <c r="D34" s="2">
        <f t="shared" si="0"/>
        <v>0</v>
      </c>
    </row>
    <row r="35" spans="1:4" x14ac:dyDescent="0.2">
      <c r="A35" t="s">
        <v>90</v>
      </c>
      <c r="B35" s="2">
        <f>SUMIFS(RawLoads!$N:$N,RawLoads!$E:$E,RawLoads!$E$31,RawLoads!$A:$A,PTarg_NonFed!$A35)</f>
        <v>0</v>
      </c>
      <c r="C35" s="2">
        <f>SUMIFS(RawLoads!$M:$M,RawLoads!$E:$E,RawLoads!$E$31,RawLoads!$A:$A,PTarg_NonFed!$A35)</f>
        <v>0</v>
      </c>
      <c r="D35" s="2">
        <f t="shared" si="0"/>
        <v>0</v>
      </c>
    </row>
    <row r="36" spans="1:4" x14ac:dyDescent="0.2">
      <c r="A36" t="s">
        <v>91</v>
      </c>
      <c r="B36" s="2">
        <f>SUMIFS(RawLoads!$N:$N,RawLoads!$E:$E,RawLoads!$E$31,RawLoads!$A:$A,PTarg_NonFed!$A36)</f>
        <v>0</v>
      </c>
      <c r="C36" s="2">
        <f>SUMIFS(RawLoads!$M:$M,RawLoads!$E:$E,RawLoads!$E$31,RawLoads!$A:$A,PTarg_NonFed!$A36)</f>
        <v>0</v>
      </c>
      <c r="D36" s="2">
        <f t="shared" si="0"/>
        <v>0</v>
      </c>
    </row>
    <row r="37" spans="1:4" x14ac:dyDescent="0.2">
      <c r="A37" t="s">
        <v>92</v>
      </c>
      <c r="B37" s="2">
        <f>SUMIFS(RawLoads!$N:$N,RawLoads!$E:$E,RawLoads!$E$31,RawLoads!$A:$A,PTarg_NonFed!$A37)</f>
        <v>0</v>
      </c>
      <c r="C37" s="2">
        <f>SUMIFS(RawLoads!$M:$M,RawLoads!$E:$E,RawLoads!$E$31,RawLoads!$A:$A,PTarg_NonFed!$A37)</f>
        <v>0</v>
      </c>
      <c r="D37" s="2">
        <f t="shared" si="0"/>
        <v>0</v>
      </c>
    </row>
    <row r="38" spans="1:4" x14ac:dyDescent="0.2">
      <c r="A38" t="s">
        <v>93</v>
      </c>
      <c r="B38" s="2">
        <f>SUMIFS(RawLoads!$N:$N,RawLoads!$E:$E,RawLoads!$E$31,RawLoads!$A:$A,PTarg_NonFed!$A38)</f>
        <v>0</v>
      </c>
      <c r="C38" s="2">
        <f>SUMIFS(RawLoads!$M:$M,RawLoads!$E:$E,RawLoads!$E$31,RawLoads!$A:$A,PTarg_NonFed!$A38)</f>
        <v>0</v>
      </c>
      <c r="D38" s="2">
        <f t="shared" si="0"/>
        <v>0</v>
      </c>
    </row>
    <row r="39" spans="1:4" x14ac:dyDescent="0.2">
      <c r="A39" t="s">
        <v>94</v>
      </c>
      <c r="B39" s="2">
        <f>SUMIFS(RawLoads!$N:$N,RawLoads!$E:$E,RawLoads!$E$31,RawLoads!$A:$A,PTarg_NonFed!$A39)</f>
        <v>0</v>
      </c>
      <c r="C39" s="2">
        <f>SUMIFS(RawLoads!$M:$M,RawLoads!$E:$E,RawLoads!$E$31,RawLoads!$A:$A,PTarg_NonFed!$A39)</f>
        <v>0</v>
      </c>
      <c r="D39" s="2">
        <f t="shared" si="0"/>
        <v>0</v>
      </c>
    </row>
    <row r="40" spans="1:4" x14ac:dyDescent="0.2">
      <c r="A40" t="s">
        <v>95</v>
      </c>
      <c r="B40" s="2">
        <f>SUMIFS(RawLoads!$N:$N,RawLoads!$E:$E,RawLoads!$E$31,RawLoads!$A:$A,PTarg_NonFed!$A40)</f>
        <v>0</v>
      </c>
      <c r="C40" s="2">
        <f>SUMIFS(RawLoads!$M:$M,RawLoads!$E:$E,RawLoads!$E$31,RawLoads!$A:$A,PTarg_NonFed!$A40)</f>
        <v>0</v>
      </c>
      <c r="D40" s="2">
        <f t="shared" si="0"/>
        <v>0</v>
      </c>
    </row>
    <row r="41" spans="1:4" x14ac:dyDescent="0.2">
      <c r="A41" t="s">
        <v>96</v>
      </c>
      <c r="B41" s="2">
        <f>SUMIFS(RawLoads!$N:$N,RawLoads!$E:$E,RawLoads!$E$31,RawLoads!$A:$A,PTarg_NonFed!$A41)</f>
        <v>0</v>
      </c>
      <c r="C41" s="2">
        <f>SUMIFS(RawLoads!$M:$M,RawLoads!$E:$E,RawLoads!$E$31,RawLoads!$A:$A,PTarg_NonFed!$A41)</f>
        <v>0</v>
      </c>
      <c r="D41" s="2">
        <f t="shared" si="0"/>
        <v>0</v>
      </c>
    </row>
    <row r="42" spans="1:4" x14ac:dyDescent="0.2">
      <c r="A42" t="s">
        <v>97</v>
      </c>
      <c r="B42" s="2">
        <f>SUMIFS(RawLoads!$N:$N,RawLoads!$E:$E,RawLoads!$E$31,RawLoads!$A:$A,PTarg_NonFed!$A42)</f>
        <v>0</v>
      </c>
      <c r="C42" s="2">
        <f>SUMIFS(RawLoads!$M:$M,RawLoads!$E:$E,RawLoads!$E$31,RawLoads!$A:$A,PTarg_NonFed!$A42)</f>
        <v>0</v>
      </c>
      <c r="D42" s="2">
        <f t="shared" si="0"/>
        <v>0</v>
      </c>
    </row>
    <row r="43" spans="1:4" x14ac:dyDescent="0.2">
      <c r="A43" t="s">
        <v>98</v>
      </c>
      <c r="B43" s="2">
        <f>SUMIFS(RawLoads!$N:$N,RawLoads!$E:$E,RawLoads!$E$31,RawLoads!$A:$A,PTarg_NonFed!$A43)</f>
        <v>0</v>
      </c>
      <c r="C43" s="2">
        <f>SUMIFS(RawLoads!$M:$M,RawLoads!$E:$E,RawLoads!$E$31,RawLoads!$A:$A,PTarg_NonFed!$A43)</f>
        <v>0</v>
      </c>
      <c r="D43" s="2">
        <f t="shared" si="0"/>
        <v>0</v>
      </c>
    </row>
    <row r="44" spans="1:4" x14ac:dyDescent="0.2">
      <c r="A44" t="s">
        <v>99</v>
      </c>
      <c r="B44" s="2">
        <f>SUMIFS(RawLoads!$N:$N,RawLoads!$E:$E,RawLoads!$E$31,RawLoads!$A:$A,PTarg_NonFed!$A44)</f>
        <v>0</v>
      </c>
      <c r="C44" s="2">
        <f>SUMIFS(RawLoads!$M:$M,RawLoads!$E:$E,RawLoads!$E$31,RawLoads!$A:$A,PTarg_NonFed!$A44)</f>
        <v>0</v>
      </c>
      <c r="D44" s="2">
        <f t="shared" si="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83"/>
  <sheetViews>
    <sheetView tabSelected="1" workbookViewId="0">
      <pane xSplit="8820" ySplit="450" topLeftCell="G2" activePane="topRight"/>
      <selection pane="topRight" activeCell="G1" sqref="G1:H1048576"/>
      <selection pane="bottomLeft" activeCell="A2" sqref="A2:XFD4"/>
      <selection pane="bottomRight" activeCell="G2" sqref="G2"/>
    </sheetView>
  </sheetViews>
  <sheetFormatPr defaultColWidth="9.33203125" defaultRowHeight="11.25" x14ac:dyDescent="0.2"/>
  <cols>
    <col min="1" max="1" width="35.33203125" style="8" bestFit="1" customWidth="1"/>
    <col min="2" max="2" width="7.1640625" style="8" bestFit="1" customWidth="1"/>
    <col min="3" max="3" width="15.1640625" style="8" bestFit="1" customWidth="1"/>
    <col min="4" max="4" width="10.1640625" style="8" bestFit="1" customWidth="1"/>
    <col min="5" max="5" width="27.6640625" style="8" bestFit="1" customWidth="1"/>
    <col min="6" max="6" width="5.83203125" style="8" bestFit="1" customWidth="1"/>
    <col min="7" max="7" width="25" style="16" bestFit="1" customWidth="1"/>
    <col min="8" max="8" width="18.1640625" style="16" bestFit="1" customWidth="1"/>
    <col min="9" max="9" width="13.83203125" style="13" bestFit="1" customWidth="1"/>
    <col min="10" max="10" width="28" style="8" bestFit="1" customWidth="1"/>
    <col min="11" max="11" width="25" style="16" bestFit="1" customWidth="1"/>
    <col min="12" max="12" width="18.1640625" style="16" bestFit="1" customWidth="1"/>
    <col min="13" max="13" width="15.1640625" style="18" bestFit="1" customWidth="1"/>
    <col min="14" max="14" width="28" style="8" bestFit="1" customWidth="1"/>
    <col min="15" max="15" width="25" style="8" bestFit="1" customWidth="1"/>
    <col min="16" max="16" width="18.1640625" style="8" bestFit="1" customWidth="1"/>
    <col min="17" max="17" width="28" style="8" bestFit="1" customWidth="1"/>
    <col min="18" max="18" width="25" style="8" bestFit="1" customWidth="1"/>
    <col min="19" max="19" width="18.1640625" style="8" bestFit="1" customWidth="1"/>
    <col min="20" max="20" width="28" style="8" bestFit="1" customWidth="1"/>
    <col min="21" max="21" width="25" style="8" bestFit="1" customWidth="1"/>
    <col min="22" max="22" width="18.1640625" style="8" bestFit="1" customWidth="1"/>
    <col min="23" max="23" width="28" style="8" bestFit="1" customWidth="1"/>
    <col min="24" max="24" width="25" style="8" bestFit="1" customWidth="1"/>
    <col min="25" max="25" width="18.1640625" style="8" bestFit="1" customWidth="1"/>
    <col min="26" max="26" width="28" style="8" bestFit="1" customWidth="1"/>
    <col min="27" max="27" width="23.1640625" style="8" bestFit="1" customWidth="1"/>
    <col min="28" max="28" width="16.1640625" style="8" bestFit="1" customWidth="1"/>
    <col min="29" max="29" width="26.1640625" style="8" bestFit="1" customWidth="1"/>
    <col min="30" max="16384" width="9.33203125" style="8"/>
  </cols>
  <sheetData>
    <row r="1" spans="1:29" x14ac:dyDescent="0.2">
      <c r="A1" s="7" t="s">
        <v>22</v>
      </c>
      <c r="B1" s="7" t="s">
        <v>23</v>
      </c>
      <c r="C1" s="7" t="s">
        <v>24</v>
      </c>
      <c r="D1" s="7" t="s">
        <v>25</v>
      </c>
      <c r="E1" s="10" t="s">
        <v>26</v>
      </c>
      <c r="F1" s="7" t="s">
        <v>27</v>
      </c>
      <c r="G1" s="14" t="s">
        <v>32</v>
      </c>
      <c r="H1" s="14" t="s">
        <v>33</v>
      </c>
      <c r="I1" s="11" t="s">
        <v>101</v>
      </c>
      <c r="J1" s="7" t="s">
        <v>31</v>
      </c>
      <c r="K1" s="14" t="s">
        <v>35</v>
      </c>
      <c r="L1" s="14" t="s">
        <v>36</v>
      </c>
      <c r="M1" s="17" t="s">
        <v>102</v>
      </c>
      <c r="N1" s="7" t="s">
        <v>34</v>
      </c>
      <c r="O1" s="10" t="s">
        <v>38</v>
      </c>
      <c r="P1" s="10" t="s">
        <v>39</v>
      </c>
      <c r="Q1" s="10" t="s">
        <v>37</v>
      </c>
      <c r="R1" s="7" t="s">
        <v>41</v>
      </c>
      <c r="S1" s="7" t="s">
        <v>42</v>
      </c>
      <c r="T1" s="7" t="s">
        <v>40</v>
      </c>
      <c r="U1" s="7" t="s">
        <v>44</v>
      </c>
      <c r="V1" s="7" t="s">
        <v>45</v>
      </c>
      <c r="W1" s="7" t="s">
        <v>43</v>
      </c>
      <c r="X1" s="7" t="s">
        <v>47</v>
      </c>
      <c r="Y1" s="7" t="s">
        <v>48</v>
      </c>
      <c r="Z1" s="7" t="s">
        <v>46</v>
      </c>
      <c r="AA1" s="7" t="s">
        <v>29</v>
      </c>
      <c r="AB1" s="7" t="s">
        <v>30</v>
      </c>
      <c r="AC1" s="7" t="s">
        <v>28</v>
      </c>
    </row>
    <row r="2" spans="1:29" x14ac:dyDescent="0.2">
      <c r="A2" s="8" t="s">
        <v>49</v>
      </c>
      <c r="B2" s="8" t="s">
        <v>50</v>
      </c>
      <c r="C2" s="8" t="s">
        <v>51</v>
      </c>
      <c r="D2" s="8" t="s">
        <v>50</v>
      </c>
      <c r="E2" s="8" t="s">
        <v>52</v>
      </c>
      <c r="F2" s="8" t="s">
        <v>53</v>
      </c>
      <c r="G2" s="15">
        <v>2301.1984297558702</v>
      </c>
      <c r="H2" s="15">
        <v>1647.5363432690499</v>
      </c>
      <c r="I2" s="12">
        <f>G2+((H2-G2)*0.739237853)</f>
        <v>1817.9866723538528</v>
      </c>
      <c r="J2" s="9">
        <v>2267.1122221834999</v>
      </c>
      <c r="K2" s="15">
        <v>272.43851417163398</v>
      </c>
      <c r="L2" s="15">
        <v>173.921114979777</v>
      </c>
      <c r="M2" s="12">
        <f>K2+((L2-K2)*0.733499889850916)</f>
        <v>200.17601271600819</v>
      </c>
      <c r="N2" s="9">
        <v>243.70271778805201</v>
      </c>
      <c r="O2" s="19">
        <v>429881.82670366799</v>
      </c>
      <c r="P2" s="19">
        <v>150883.40812456599</v>
      </c>
      <c r="Q2" s="19">
        <v>380881.469532013</v>
      </c>
      <c r="R2" s="9">
        <v>1294.8529247269</v>
      </c>
      <c r="S2" s="9">
        <v>927.74966277927194</v>
      </c>
      <c r="T2" s="9">
        <v>1275.7096605710699</v>
      </c>
      <c r="U2" s="9">
        <v>135.27557048224801</v>
      </c>
      <c r="V2" s="9">
        <v>86.439646750921398</v>
      </c>
      <c r="W2" s="9">
        <v>121.03094442770799</v>
      </c>
      <c r="X2" s="9">
        <v>166666.75558346501</v>
      </c>
      <c r="Y2" s="9">
        <v>58521.269591033502</v>
      </c>
      <c r="Z2" s="9">
        <v>147673.20650455399</v>
      </c>
      <c r="AA2" s="9">
        <v>822.29898818768595</v>
      </c>
      <c r="AB2" s="9">
        <v>822.298984372988</v>
      </c>
      <c r="AC2" s="9">
        <v>822.29901252873196</v>
      </c>
    </row>
    <row r="3" spans="1:29" x14ac:dyDescent="0.2">
      <c r="A3" s="8" t="s">
        <v>49</v>
      </c>
      <c r="B3" s="8" t="s">
        <v>50</v>
      </c>
      <c r="C3" s="8" t="s">
        <v>51</v>
      </c>
      <c r="D3" s="8" t="s">
        <v>50</v>
      </c>
      <c r="E3" s="8" t="s">
        <v>54</v>
      </c>
      <c r="F3" s="8" t="s">
        <v>53</v>
      </c>
      <c r="G3" s="15">
        <v>28041.5107116699</v>
      </c>
      <c r="H3" s="15">
        <v>17712.066741943399</v>
      </c>
      <c r="I3" s="12">
        <f t="shared" ref="I3:I66" si="0">G3+((H3-G3)*0.739237853)</f>
        <v>20405.594728805485</v>
      </c>
      <c r="J3" s="9">
        <v>26590.481971740701</v>
      </c>
      <c r="K3" s="15">
        <v>5846.2484087944003</v>
      </c>
      <c r="L3" s="15">
        <v>3733.1965379715002</v>
      </c>
      <c r="M3" s="12">
        <f t="shared" ref="M3:M66" si="1">K3+((L3-K3)*0.733499889850916)</f>
        <v>4296.3250942965315</v>
      </c>
      <c r="N3" s="9">
        <v>4965.5324401855496</v>
      </c>
      <c r="O3" s="19">
        <v>6421936.13525391</v>
      </c>
      <c r="P3" s="19">
        <v>2054623.54833984</v>
      </c>
      <c r="Q3" s="19">
        <v>5207811.2822265597</v>
      </c>
      <c r="R3" s="9">
        <v>17819.5624160767</v>
      </c>
      <c r="S3" s="9">
        <v>11437.3750305176</v>
      </c>
      <c r="T3" s="9">
        <v>16922.622764587399</v>
      </c>
      <c r="U3" s="9">
        <v>3503.4540753364599</v>
      </c>
      <c r="V3" s="9">
        <v>2279.0081744193999</v>
      </c>
      <c r="W3" s="9">
        <v>2993.0215871334099</v>
      </c>
      <c r="X3" s="9">
        <v>2654736.71838379</v>
      </c>
      <c r="Y3" s="9">
        <v>877700.460754395</v>
      </c>
      <c r="Z3" s="9">
        <v>2160707.91650391</v>
      </c>
      <c r="AA3" s="9">
        <v>6466.3929820060703</v>
      </c>
      <c r="AB3" s="9">
        <v>6466.3929057121304</v>
      </c>
      <c r="AC3" s="9">
        <v>6466.3931455612201</v>
      </c>
    </row>
    <row r="4" spans="1:29" x14ac:dyDescent="0.2">
      <c r="A4" s="8" t="s">
        <v>49</v>
      </c>
      <c r="B4" s="8" t="s">
        <v>50</v>
      </c>
      <c r="C4" s="8" t="s">
        <v>51</v>
      </c>
      <c r="D4" s="8" t="s">
        <v>50</v>
      </c>
      <c r="E4" s="8" t="s">
        <v>55</v>
      </c>
      <c r="F4" s="8" t="s">
        <v>53</v>
      </c>
      <c r="G4" s="15">
        <v>5966742.1986712301</v>
      </c>
      <c r="H4" s="15">
        <v>2230411.8637241898</v>
      </c>
      <c r="I4" s="12">
        <f t="shared" si="0"/>
        <v>3204705.3837662092</v>
      </c>
      <c r="J4" s="9">
        <v>4692874.2437663302</v>
      </c>
      <c r="K4" s="15">
        <v>622990.79485818697</v>
      </c>
      <c r="L4" s="15">
        <v>205008.101299342</v>
      </c>
      <c r="M4" s="12">
        <f t="shared" si="1"/>
        <v>316400.535173185</v>
      </c>
      <c r="N4" s="9">
        <v>355197.08608925802</v>
      </c>
      <c r="O4" s="19">
        <v>461926409.77006203</v>
      </c>
      <c r="P4" s="19">
        <v>73769421.958225697</v>
      </c>
      <c r="Q4" s="19">
        <v>323425735.81527603</v>
      </c>
      <c r="R4" s="9">
        <v>3582479.5551603301</v>
      </c>
      <c r="S4" s="9">
        <v>1322459.8501605601</v>
      </c>
      <c r="T4" s="9">
        <v>2823721.8000131501</v>
      </c>
      <c r="U4" s="9">
        <v>269958.40676989203</v>
      </c>
      <c r="V4" s="9">
        <v>89727.739605996903</v>
      </c>
      <c r="W4" s="9">
        <v>155816.57401330001</v>
      </c>
      <c r="X4" s="9">
        <v>130631858.755849</v>
      </c>
      <c r="Y4" s="9">
        <v>20829081.704657201</v>
      </c>
      <c r="Z4" s="9">
        <v>92155498.461401507</v>
      </c>
      <c r="AA4" s="9">
        <v>326654.21913425199</v>
      </c>
      <c r="AB4" s="9">
        <v>326654.22109548998</v>
      </c>
      <c r="AC4" s="9">
        <v>326654.21324829402</v>
      </c>
    </row>
    <row r="5" spans="1:29" x14ac:dyDescent="0.2">
      <c r="A5" s="8" t="s">
        <v>56</v>
      </c>
      <c r="B5" s="8" t="s">
        <v>50</v>
      </c>
      <c r="C5" s="8" t="s">
        <v>51</v>
      </c>
      <c r="D5" s="8" t="s">
        <v>50</v>
      </c>
      <c r="E5" s="8" t="s">
        <v>52</v>
      </c>
      <c r="F5" s="8" t="s">
        <v>53</v>
      </c>
      <c r="G5" s="15">
        <v>3623.3678359538299</v>
      </c>
      <c r="H5" s="15">
        <v>2748.2243750467901</v>
      </c>
      <c r="I5" s="12">
        <f t="shared" si="0"/>
        <v>2976.4286628459204</v>
      </c>
      <c r="J5" s="9">
        <v>3665.8978257030199</v>
      </c>
      <c r="K5" s="15">
        <v>357.23813686263702</v>
      </c>
      <c r="L5" s="15">
        <v>211.405998030794</v>
      </c>
      <c r="M5" s="12">
        <f t="shared" si="1"/>
        <v>250.27027909275668</v>
      </c>
      <c r="N5" s="9">
        <v>297.17089754249901</v>
      </c>
      <c r="O5" s="19">
        <v>490599.44710350002</v>
      </c>
      <c r="P5" s="19">
        <v>221731.050433636</v>
      </c>
      <c r="Q5" s="19">
        <v>491065.22464942897</v>
      </c>
      <c r="R5" s="9">
        <v>2287.01175297797</v>
      </c>
      <c r="S5" s="9">
        <v>1753.9025900848201</v>
      </c>
      <c r="T5" s="9">
        <v>2304.9687002115002</v>
      </c>
      <c r="U5" s="9">
        <v>79.663489607977695</v>
      </c>
      <c r="V5" s="9">
        <v>52.265376350507701</v>
      </c>
      <c r="W5" s="9">
        <v>68.428526546398601</v>
      </c>
      <c r="X5" s="9">
        <v>40764.9640043974</v>
      </c>
      <c r="Y5" s="9">
        <v>18090.564813464902</v>
      </c>
      <c r="Z5" s="9">
        <v>40708.382247090303</v>
      </c>
      <c r="AA5" s="9">
        <v>695.270033948123</v>
      </c>
      <c r="AB5" s="9">
        <v>695.27003382891405</v>
      </c>
      <c r="AC5" s="9">
        <v>695.27004819409899</v>
      </c>
    </row>
    <row r="6" spans="1:29" x14ac:dyDescent="0.2">
      <c r="A6" s="8" t="s">
        <v>56</v>
      </c>
      <c r="B6" s="8" t="s">
        <v>50</v>
      </c>
      <c r="C6" s="8" t="s">
        <v>51</v>
      </c>
      <c r="D6" s="8" t="s">
        <v>50</v>
      </c>
      <c r="E6" s="8" t="s">
        <v>55</v>
      </c>
      <c r="F6" s="8" t="s">
        <v>53</v>
      </c>
      <c r="G6" s="15">
        <v>5255656.0533046303</v>
      </c>
      <c r="H6" s="15">
        <v>2331616.9873718699</v>
      </c>
      <c r="I6" s="12">
        <f t="shared" si="0"/>
        <v>3094095.6921163709</v>
      </c>
      <c r="J6" s="9">
        <v>4769052.2915693596</v>
      </c>
      <c r="K6" s="15">
        <v>526316.74316015898</v>
      </c>
      <c r="L6" s="15">
        <v>155888.056278431</v>
      </c>
      <c r="M6" s="12">
        <f t="shared" si="1"/>
        <v>254607.34213479207</v>
      </c>
      <c r="N6" s="9">
        <v>359311.56808964099</v>
      </c>
      <c r="O6" s="19">
        <v>755322516.13923502</v>
      </c>
      <c r="P6" s="19">
        <v>182105833.285191</v>
      </c>
      <c r="Q6" s="19">
        <v>653632244.51140904</v>
      </c>
      <c r="R6" s="9">
        <v>2859434.6906190398</v>
      </c>
      <c r="S6" s="9">
        <v>1269532.0369299599</v>
      </c>
      <c r="T6" s="9">
        <v>2588023.5024731602</v>
      </c>
      <c r="U6" s="9">
        <v>129172.741826383</v>
      </c>
      <c r="V6" s="9">
        <v>40988.405344220497</v>
      </c>
      <c r="W6" s="9">
        <v>90569.770380703703</v>
      </c>
      <c r="X6" s="9">
        <v>120674708.660578</v>
      </c>
      <c r="Y6" s="9">
        <v>31825962.202373002</v>
      </c>
      <c r="Z6" s="9">
        <v>105028024.925495</v>
      </c>
      <c r="AA6" s="9">
        <v>648809.17629052</v>
      </c>
      <c r="AB6" s="9">
        <v>648809.18124730501</v>
      </c>
      <c r="AC6" s="9">
        <v>648809.17289482499</v>
      </c>
    </row>
    <row r="7" spans="1:29" x14ac:dyDescent="0.2">
      <c r="A7" s="8" t="s">
        <v>57</v>
      </c>
      <c r="B7" s="8" t="s">
        <v>50</v>
      </c>
      <c r="C7" s="8" t="s">
        <v>51</v>
      </c>
      <c r="D7" s="8" t="s">
        <v>50</v>
      </c>
      <c r="E7" s="8" t="s">
        <v>54</v>
      </c>
      <c r="F7" s="8" t="s">
        <v>53</v>
      </c>
      <c r="G7" s="15">
        <v>2296.4627344906298</v>
      </c>
      <c r="H7" s="15">
        <v>2216.0050430595902</v>
      </c>
      <c r="I7" s="12">
        <f t="shared" si="0"/>
        <v>2236.9853634198116</v>
      </c>
      <c r="J7" s="9">
        <v>2295.7645268589299</v>
      </c>
      <c r="K7" s="15">
        <v>106.354365123436</v>
      </c>
      <c r="L7" s="15">
        <v>100.37445597909399</v>
      </c>
      <c r="M7" s="12">
        <f t="shared" si="1"/>
        <v>101.96810242474265</v>
      </c>
      <c r="N7" s="9">
        <v>105.18313728459199</v>
      </c>
      <c r="O7" s="19">
        <v>44565.475040555</v>
      </c>
      <c r="P7" s="19">
        <v>29148.999717831601</v>
      </c>
      <c r="Q7" s="19">
        <v>42832.648666262598</v>
      </c>
      <c r="R7" s="9">
        <v>1581.5720556676399</v>
      </c>
      <c r="S7" s="9">
        <v>1525.37087854743</v>
      </c>
      <c r="T7" s="9">
        <v>1581.0841270089099</v>
      </c>
      <c r="U7" s="9">
        <v>45.478182246210103</v>
      </c>
      <c r="V7" s="9">
        <v>42.8944653377403</v>
      </c>
      <c r="W7" s="9">
        <v>44.972141153411897</v>
      </c>
      <c r="X7" s="9">
        <v>10896.214776665</v>
      </c>
      <c r="Y7" s="9">
        <v>7155.4400745928297</v>
      </c>
      <c r="Z7" s="9">
        <v>10475.7488871813</v>
      </c>
      <c r="AA7" s="9">
        <v>771.13604502379906</v>
      </c>
      <c r="AB7" s="9">
        <v>771.13602583110298</v>
      </c>
      <c r="AC7" s="9">
        <v>771.13602827116802</v>
      </c>
    </row>
    <row r="8" spans="1:29" x14ac:dyDescent="0.2">
      <c r="A8" s="8" t="s">
        <v>57</v>
      </c>
      <c r="B8" s="8" t="s">
        <v>50</v>
      </c>
      <c r="C8" s="8" t="s">
        <v>51</v>
      </c>
      <c r="D8" s="8" t="s">
        <v>50</v>
      </c>
      <c r="E8" s="8" t="s">
        <v>55</v>
      </c>
      <c r="F8" s="8" t="s">
        <v>53</v>
      </c>
      <c r="G8" s="15">
        <v>1629524.8754619099</v>
      </c>
      <c r="H8" s="15">
        <v>596967.59478564595</v>
      </c>
      <c r="I8" s="12">
        <f t="shared" si="0"/>
        <v>866219.44819527015</v>
      </c>
      <c r="J8" s="9">
        <v>1497563.7195608299</v>
      </c>
      <c r="K8" s="15">
        <v>93915.226194444098</v>
      </c>
      <c r="L8" s="15">
        <v>29000.3969932244</v>
      </c>
      <c r="M8" s="12">
        <f t="shared" si="1"/>
        <v>46300.206125658427</v>
      </c>
      <c r="N8" s="9">
        <v>63178.452038867399</v>
      </c>
      <c r="O8" s="19">
        <v>75603237.031323403</v>
      </c>
      <c r="P8" s="19">
        <v>15566601.1899742</v>
      </c>
      <c r="Q8" s="19">
        <v>64368443.879311301</v>
      </c>
      <c r="R8" s="9">
        <v>1085663.33283837</v>
      </c>
      <c r="S8" s="9">
        <v>386626.89025098103</v>
      </c>
      <c r="T8" s="9">
        <v>997905.52950362896</v>
      </c>
      <c r="U8" s="9">
        <v>41595.172478024797</v>
      </c>
      <c r="V8" s="9">
        <v>12706.412446701601</v>
      </c>
      <c r="W8" s="9">
        <v>27455.891421502001</v>
      </c>
      <c r="X8" s="9">
        <v>20661541.793200102</v>
      </c>
      <c r="Y8" s="9">
        <v>4414885.5955160698</v>
      </c>
      <c r="Z8" s="9">
        <v>17653918.133863501</v>
      </c>
      <c r="AA8" s="9">
        <v>56100.704522034197</v>
      </c>
      <c r="AB8" s="9">
        <v>56100.702933428904</v>
      </c>
      <c r="AC8" s="9">
        <v>56100.703849006597</v>
      </c>
    </row>
    <row r="9" spans="1:29" x14ac:dyDescent="0.2">
      <c r="A9" s="8" t="s">
        <v>58</v>
      </c>
      <c r="B9" s="8" t="s">
        <v>50</v>
      </c>
      <c r="C9" s="8" t="s">
        <v>51</v>
      </c>
      <c r="D9" s="8" t="s">
        <v>50</v>
      </c>
      <c r="E9" s="8" t="s">
        <v>52</v>
      </c>
      <c r="F9" s="8" t="s">
        <v>53</v>
      </c>
      <c r="G9" s="15">
        <v>58.080783099867404</v>
      </c>
      <c r="H9" s="15">
        <v>28.9301939274883</v>
      </c>
      <c r="I9" s="12">
        <f t="shared" si="0"/>
        <v>36.531564146392824</v>
      </c>
      <c r="J9" s="9">
        <v>58.648168113082598</v>
      </c>
      <c r="K9" s="15">
        <v>2.11970755481161</v>
      </c>
      <c r="L9" s="15">
        <v>0.93750922781328005</v>
      </c>
      <c r="M9" s="12">
        <f t="shared" si="1"/>
        <v>1.2525652121763979</v>
      </c>
      <c r="N9" s="9">
        <v>2.1442635709536302</v>
      </c>
      <c r="O9" s="19">
        <v>8178.3185067176801</v>
      </c>
      <c r="P9" s="19">
        <v>3353.0414729435001</v>
      </c>
      <c r="Q9" s="19">
        <v>8253.4877941608393</v>
      </c>
      <c r="R9" s="9">
        <v>39.645785646513097</v>
      </c>
      <c r="S9" s="9">
        <v>19.742605245672198</v>
      </c>
      <c r="T9" s="9">
        <v>40.035310792736702</v>
      </c>
      <c r="U9" s="9">
        <v>0.99209912322112404</v>
      </c>
      <c r="V9" s="9">
        <v>0.43821248567382998</v>
      </c>
      <c r="W9" s="9">
        <v>1.00355201293132</v>
      </c>
      <c r="X9" s="9">
        <v>705.20529514551197</v>
      </c>
      <c r="Y9" s="9">
        <v>288.65521319559798</v>
      </c>
      <c r="Z9" s="9">
        <v>711.66188225150097</v>
      </c>
      <c r="AA9" s="9">
        <v>7.6849997901590497</v>
      </c>
      <c r="AB9" s="9">
        <v>7.6849997841636704</v>
      </c>
      <c r="AC9" s="9">
        <v>7.6849998590769202</v>
      </c>
    </row>
    <row r="10" spans="1:29" x14ac:dyDescent="0.2">
      <c r="A10" s="8" t="s">
        <v>58</v>
      </c>
      <c r="B10" s="8" t="s">
        <v>50</v>
      </c>
      <c r="C10" s="8" t="s">
        <v>51</v>
      </c>
      <c r="D10" s="8" t="s">
        <v>50</v>
      </c>
      <c r="E10" s="8" t="s">
        <v>54</v>
      </c>
      <c r="F10" s="8" t="s">
        <v>53</v>
      </c>
      <c r="G10" s="15">
        <v>4526.13865113258</v>
      </c>
      <c r="H10" s="15">
        <v>2819.3241176772899</v>
      </c>
      <c r="I10" s="12">
        <f t="shared" si="0"/>
        <v>3264.3967399518947</v>
      </c>
      <c r="J10" s="9">
        <v>3838.8195062317</v>
      </c>
      <c r="K10" s="15">
        <v>790.71142960968405</v>
      </c>
      <c r="L10" s="15">
        <v>141.37874881748601</v>
      </c>
      <c r="M10" s="12">
        <f t="shared" si="1"/>
        <v>314.42597977200677</v>
      </c>
      <c r="N10" s="9">
        <v>416.36224886216201</v>
      </c>
      <c r="O10" s="19">
        <v>1420099.9843651401</v>
      </c>
      <c r="P10" s="19">
        <v>328667.02822390199</v>
      </c>
      <c r="Q10" s="19">
        <v>1252461.0332107199</v>
      </c>
      <c r="R10" s="9">
        <v>2856.6805166490399</v>
      </c>
      <c r="S10" s="9">
        <v>1738.7783748255999</v>
      </c>
      <c r="T10" s="9">
        <v>2386.30201473646</v>
      </c>
      <c r="U10" s="9">
        <v>321.268466763155</v>
      </c>
      <c r="V10" s="9">
        <v>40.216479251692398</v>
      </c>
      <c r="W10" s="9">
        <v>149.137483809434</v>
      </c>
      <c r="X10" s="9">
        <v>110596.358331939</v>
      </c>
      <c r="Y10" s="9">
        <v>24134.346325558599</v>
      </c>
      <c r="Z10" s="9">
        <v>97089.181537445605</v>
      </c>
      <c r="AA10" s="9">
        <v>918.72897536098003</v>
      </c>
      <c r="AB10" s="9">
        <v>918.72898783325195</v>
      </c>
      <c r="AC10" s="9">
        <v>918.72898420749698</v>
      </c>
    </row>
    <row r="11" spans="1:29" x14ac:dyDescent="0.2">
      <c r="A11" s="8" t="s">
        <v>58</v>
      </c>
      <c r="B11" s="8" t="s">
        <v>50</v>
      </c>
      <c r="C11" s="8" t="s">
        <v>51</v>
      </c>
      <c r="D11" s="8" t="s">
        <v>50</v>
      </c>
      <c r="E11" s="8" t="s">
        <v>55</v>
      </c>
      <c r="F11" s="8" t="s">
        <v>53</v>
      </c>
      <c r="G11" s="15">
        <v>6827482.3797842897</v>
      </c>
      <c r="H11" s="15">
        <v>1996147.7303973599</v>
      </c>
      <c r="I11" s="12">
        <f t="shared" si="0"/>
        <v>3255976.9264469882</v>
      </c>
      <c r="J11" s="9">
        <v>3792395.07809341</v>
      </c>
      <c r="K11" s="15">
        <v>857137.13981793297</v>
      </c>
      <c r="L11" s="15">
        <v>75182.413168169296</v>
      </c>
      <c r="M11" s="12">
        <f t="shared" si="1"/>
        <v>283573.43395192828</v>
      </c>
      <c r="N11" s="9">
        <v>271495.61241501401</v>
      </c>
      <c r="O11" s="19">
        <v>452272580.02050698</v>
      </c>
      <c r="P11" s="19">
        <v>103200196.63385101</v>
      </c>
      <c r="Q11" s="19">
        <v>370523376.28525198</v>
      </c>
      <c r="R11" s="9">
        <v>4587692.2660447098</v>
      </c>
      <c r="S11" s="9">
        <v>1315034.1715394501</v>
      </c>
      <c r="T11" s="9">
        <v>2510555.1409923499</v>
      </c>
      <c r="U11" s="9">
        <v>423059.178424982</v>
      </c>
      <c r="V11" s="9">
        <v>33814.513195535503</v>
      </c>
      <c r="W11" s="9">
        <v>128398.89655825699</v>
      </c>
      <c r="X11" s="9">
        <v>40573657.823783502</v>
      </c>
      <c r="Y11" s="9">
        <v>9058067.3487482294</v>
      </c>
      <c r="Z11" s="9">
        <v>33184833.831851602</v>
      </c>
      <c r="AA11" s="9">
        <v>336394.98205948301</v>
      </c>
      <c r="AB11" s="9">
        <v>336394.98954948498</v>
      </c>
      <c r="AC11" s="9">
        <v>336394.979591868</v>
      </c>
    </row>
    <row r="12" spans="1:29" x14ac:dyDescent="0.2">
      <c r="A12" s="8" t="s">
        <v>59</v>
      </c>
      <c r="B12" s="8" t="s">
        <v>50</v>
      </c>
      <c r="C12" s="8" t="s">
        <v>51</v>
      </c>
      <c r="D12" s="8" t="s">
        <v>50</v>
      </c>
      <c r="E12" s="8" t="s">
        <v>55</v>
      </c>
      <c r="F12" s="8" t="s">
        <v>53</v>
      </c>
      <c r="G12" s="15">
        <v>6624267.8768416503</v>
      </c>
      <c r="H12" s="15">
        <v>2912296.1480658702</v>
      </c>
      <c r="I12" s="12">
        <f t="shared" si="0"/>
        <v>3880237.8656647443</v>
      </c>
      <c r="J12" s="9">
        <v>4807765.1541725202</v>
      </c>
      <c r="K12" s="15">
        <v>621069.72404232901</v>
      </c>
      <c r="L12" s="15">
        <v>260329.66407511901</v>
      </c>
      <c r="M12" s="12">
        <f t="shared" si="1"/>
        <v>356466.92979156767</v>
      </c>
      <c r="N12" s="9">
        <v>479761.85214890598</v>
      </c>
      <c r="O12" s="19">
        <v>655507275.13349295</v>
      </c>
      <c r="P12" s="19">
        <v>171543267.34085101</v>
      </c>
      <c r="Q12" s="19">
        <v>529766525.24231797</v>
      </c>
      <c r="R12" s="9">
        <v>4321805.4903680896</v>
      </c>
      <c r="S12" s="9">
        <v>1835879.91470809</v>
      </c>
      <c r="T12" s="9">
        <v>2974792.5642209402</v>
      </c>
      <c r="U12" s="9">
        <v>227665.55701952099</v>
      </c>
      <c r="V12" s="9">
        <v>92248.300147735703</v>
      </c>
      <c r="W12" s="9">
        <v>171445.96484132801</v>
      </c>
      <c r="X12" s="9">
        <v>113447758.189781</v>
      </c>
      <c r="Y12" s="9">
        <v>29070300.6590764</v>
      </c>
      <c r="Z12" s="9">
        <v>91428353.358062401</v>
      </c>
      <c r="AA12" s="9">
        <v>743048.122282597</v>
      </c>
      <c r="AB12" s="9">
        <v>743048.12148508301</v>
      </c>
      <c r="AC12" s="9">
        <v>743048.11095702101</v>
      </c>
    </row>
    <row r="13" spans="1:29" x14ac:dyDescent="0.2">
      <c r="A13" s="8" t="s">
        <v>60</v>
      </c>
      <c r="B13" s="8" t="s">
        <v>50</v>
      </c>
      <c r="C13" s="8" t="s">
        <v>51</v>
      </c>
      <c r="D13" s="8" t="s">
        <v>50</v>
      </c>
      <c r="E13" s="8" t="s">
        <v>54</v>
      </c>
      <c r="F13" s="8" t="s">
        <v>53</v>
      </c>
      <c r="G13" s="15">
        <v>1516.9355918466999</v>
      </c>
      <c r="H13" s="15">
        <v>1099.0961346030199</v>
      </c>
      <c r="I13" s="12">
        <f t="shared" si="0"/>
        <v>1208.0528485751965</v>
      </c>
      <c r="J13" s="9">
        <v>1517.42663738132</v>
      </c>
      <c r="K13" s="15">
        <v>81.354890969581902</v>
      </c>
      <c r="L13" s="15">
        <v>45.356322266394301</v>
      </c>
      <c r="M13" s="12">
        <f t="shared" si="1"/>
        <v>54.949944791003162</v>
      </c>
      <c r="N13" s="9">
        <v>80.568283274769797</v>
      </c>
      <c r="O13" s="19">
        <v>155731.377422333</v>
      </c>
      <c r="P13" s="19">
        <v>59444.168432235703</v>
      </c>
      <c r="Q13" s="19">
        <v>151043.07984733599</v>
      </c>
      <c r="R13" s="9">
        <v>723.68398852646396</v>
      </c>
      <c r="S13" s="9">
        <v>516.52151441574097</v>
      </c>
      <c r="T13" s="9">
        <v>723.83916918933403</v>
      </c>
      <c r="U13" s="9">
        <v>23.825633793138</v>
      </c>
      <c r="V13" s="9">
        <v>13.386386126570899</v>
      </c>
      <c r="W13" s="9">
        <v>23.6052595570218</v>
      </c>
      <c r="X13" s="9">
        <v>19486.314169764501</v>
      </c>
      <c r="Y13" s="9">
        <v>9128.0353391766494</v>
      </c>
      <c r="Z13" s="9">
        <v>19153.638055324602</v>
      </c>
      <c r="AA13" s="9">
        <v>400.09000983182301</v>
      </c>
      <c r="AB13" s="9">
        <v>400.09002604428701</v>
      </c>
      <c r="AC13" s="9">
        <v>400.09000449627598</v>
      </c>
    </row>
    <row r="14" spans="1:29" x14ac:dyDescent="0.2">
      <c r="A14" s="8" t="s">
        <v>60</v>
      </c>
      <c r="B14" s="8" t="s">
        <v>50</v>
      </c>
      <c r="C14" s="8" t="s">
        <v>51</v>
      </c>
      <c r="D14" s="8" t="s">
        <v>50</v>
      </c>
      <c r="E14" s="8" t="s">
        <v>55</v>
      </c>
      <c r="F14" s="8" t="s">
        <v>53</v>
      </c>
      <c r="G14" s="15">
        <v>1784348.5969108299</v>
      </c>
      <c r="H14" s="15">
        <v>887201.47684188397</v>
      </c>
      <c r="I14" s="12">
        <f t="shared" si="0"/>
        <v>1121143.4860459291</v>
      </c>
      <c r="J14" s="9">
        <v>1589372.9516916601</v>
      </c>
      <c r="K14" s="15">
        <v>140923.20427293301</v>
      </c>
      <c r="L14" s="15">
        <v>48473.377868636497</v>
      </c>
      <c r="M14" s="12">
        <f t="shared" si="1"/>
        <v>73111.266788645211</v>
      </c>
      <c r="N14" s="9">
        <v>104842.28693929801</v>
      </c>
      <c r="O14" s="19">
        <v>286030394.68633699</v>
      </c>
      <c r="P14" s="19">
        <v>71631205.202454895</v>
      </c>
      <c r="Q14" s="19">
        <v>249619681.59315699</v>
      </c>
      <c r="R14" s="9">
        <v>871566.21420642699</v>
      </c>
      <c r="S14" s="9">
        <v>429720.39328929898</v>
      </c>
      <c r="T14" s="9">
        <v>772635.64197681902</v>
      </c>
      <c r="U14" s="9">
        <v>37219.924704220102</v>
      </c>
      <c r="V14" s="9">
        <v>13250.8803407381</v>
      </c>
      <c r="W14" s="9">
        <v>27984.5284964815</v>
      </c>
      <c r="X14" s="9">
        <v>39171657.1331053</v>
      </c>
      <c r="Y14" s="9">
        <v>9534125.2922186702</v>
      </c>
      <c r="Z14" s="9">
        <v>34064985.760448098</v>
      </c>
      <c r="AA14" s="9">
        <v>187452.998392371</v>
      </c>
      <c r="AB14" s="9">
        <v>187452.99801158701</v>
      </c>
      <c r="AC14" s="9">
        <v>187452.99913705801</v>
      </c>
    </row>
    <row r="15" spans="1:29" x14ac:dyDescent="0.2">
      <c r="A15" s="8" t="s">
        <v>61</v>
      </c>
      <c r="B15" s="8" t="s">
        <v>50</v>
      </c>
      <c r="C15" s="8" t="s">
        <v>51</v>
      </c>
      <c r="D15" s="8" t="s">
        <v>50</v>
      </c>
      <c r="E15" s="8" t="s">
        <v>55</v>
      </c>
      <c r="F15" s="8" t="s">
        <v>53</v>
      </c>
      <c r="G15" s="15">
        <v>878781.08644779399</v>
      </c>
      <c r="H15" s="15">
        <v>697625.60153252096</v>
      </c>
      <c r="I15" s="12">
        <f t="shared" si="0"/>
        <v>744864.09471985372</v>
      </c>
      <c r="J15" s="9">
        <v>840031.18071598897</v>
      </c>
      <c r="K15" s="15">
        <v>97457.3498433817</v>
      </c>
      <c r="L15" s="15">
        <v>67519.173015938097</v>
      </c>
      <c r="M15" s="12">
        <f t="shared" si="1"/>
        <v>75497.700438114567</v>
      </c>
      <c r="N15" s="9">
        <v>89236.893933319196</v>
      </c>
      <c r="O15" s="19">
        <v>205495970.164314</v>
      </c>
      <c r="P15" s="19">
        <v>93243470.3401452</v>
      </c>
      <c r="Q15" s="19">
        <v>191305816.619008</v>
      </c>
      <c r="R15" s="9">
        <v>453350.71760335</v>
      </c>
      <c r="S15" s="9">
        <v>366713.47376605298</v>
      </c>
      <c r="T15" s="9">
        <v>436982.41025357199</v>
      </c>
      <c r="U15" s="9">
        <v>22408.063339333399</v>
      </c>
      <c r="V15" s="9">
        <v>15108.2495375864</v>
      </c>
      <c r="W15" s="9">
        <v>20286.781125017202</v>
      </c>
      <c r="X15" s="9">
        <v>28514077.4037803</v>
      </c>
      <c r="Y15" s="9">
        <v>12589734.49055</v>
      </c>
      <c r="Z15" s="9">
        <v>26541574.198139999</v>
      </c>
      <c r="AA15" s="9">
        <v>254156.360866548</v>
      </c>
      <c r="AB15" s="9">
        <v>254156.36940170301</v>
      </c>
      <c r="AC15" s="9">
        <v>254156.353675811</v>
      </c>
    </row>
    <row r="16" spans="1:29" x14ac:dyDescent="0.2">
      <c r="A16" s="8" t="s">
        <v>62</v>
      </c>
      <c r="B16" s="8" t="s">
        <v>50</v>
      </c>
      <c r="C16" s="8" t="s">
        <v>51</v>
      </c>
      <c r="D16" s="8" t="s">
        <v>50</v>
      </c>
      <c r="E16" s="8" t="s">
        <v>55</v>
      </c>
      <c r="F16" s="8" t="s">
        <v>53</v>
      </c>
      <c r="G16" s="15">
        <v>30751.0211188793</v>
      </c>
      <c r="H16" s="15">
        <v>8864.2374562025107</v>
      </c>
      <c r="I16" s="12">
        <f t="shared" si="0"/>
        <v>14571.482155006634</v>
      </c>
      <c r="J16" s="9">
        <v>12703.3404552133</v>
      </c>
      <c r="K16" s="15">
        <v>6556.2016519606104</v>
      </c>
      <c r="L16" s="15">
        <v>365.882103541866</v>
      </c>
      <c r="M16" s="12">
        <f t="shared" si="1"/>
        <v>2015.6029450534897</v>
      </c>
      <c r="N16" s="9">
        <v>2261.94727923855</v>
      </c>
      <c r="O16" s="19">
        <v>449408.01384115202</v>
      </c>
      <c r="P16" s="19">
        <v>251688.59764456699</v>
      </c>
      <c r="Q16" s="19">
        <v>418135.53186528699</v>
      </c>
      <c r="R16" s="9">
        <v>23825.784202337301</v>
      </c>
      <c r="S16" s="9">
        <v>6921.9258526265603</v>
      </c>
      <c r="T16" s="9">
        <v>9946.1110441314195</v>
      </c>
      <c r="U16" s="9">
        <v>3020.3534509651399</v>
      </c>
      <c r="V16" s="9">
        <v>174.96193795884</v>
      </c>
      <c r="W16" s="9">
        <v>1049.04491606805</v>
      </c>
      <c r="X16" s="9">
        <v>203057.414626777</v>
      </c>
      <c r="Y16" s="9">
        <v>114280.547391385</v>
      </c>
      <c r="Z16" s="9">
        <v>190835.47582471801</v>
      </c>
      <c r="AA16" s="9">
        <v>731.67798890138499</v>
      </c>
      <c r="AB16" s="9">
        <v>731.67801515350595</v>
      </c>
      <c r="AC16" s="9">
        <v>731.67799510144096</v>
      </c>
    </row>
    <row r="17" spans="1:29" x14ac:dyDescent="0.2">
      <c r="A17" s="8" t="s">
        <v>63</v>
      </c>
      <c r="B17" s="8" t="s">
        <v>50</v>
      </c>
      <c r="C17" s="8" t="s">
        <v>51</v>
      </c>
      <c r="D17" s="8" t="s">
        <v>50</v>
      </c>
      <c r="E17" s="8" t="s">
        <v>52</v>
      </c>
      <c r="F17" s="8" t="s">
        <v>53</v>
      </c>
      <c r="G17" s="15">
        <v>16083.236921399801</v>
      </c>
      <c r="H17" s="15">
        <v>14855.8284257948</v>
      </c>
      <c r="I17" s="12">
        <f t="shared" si="0"/>
        <v>15175.8901003548</v>
      </c>
      <c r="J17" s="9">
        <v>15882.7690375</v>
      </c>
      <c r="K17" s="15">
        <v>1582.6707291176999</v>
      </c>
      <c r="L17" s="15">
        <v>1143.55959045026</v>
      </c>
      <c r="M17" s="12">
        <f t="shared" si="1"/>
        <v>1260.5827572728224</v>
      </c>
      <c r="N17" s="9">
        <v>1362.6537239506099</v>
      </c>
      <c r="O17" s="19">
        <v>1144860.1750340499</v>
      </c>
      <c r="P17" s="19">
        <v>368394.91351127601</v>
      </c>
      <c r="Q17" s="19">
        <v>968572.26183748199</v>
      </c>
      <c r="R17" s="9">
        <v>11170.5264654681</v>
      </c>
      <c r="S17" s="9">
        <v>10401.2476453707</v>
      </c>
      <c r="T17" s="9">
        <v>11044.0943123773</v>
      </c>
      <c r="U17" s="9">
        <v>527.78887923367404</v>
      </c>
      <c r="V17" s="9">
        <v>421.14443235474801</v>
      </c>
      <c r="W17" s="9">
        <v>474.67719296290301</v>
      </c>
      <c r="X17" s="9">
        <v>75737.845644339905</v>
      </c>
      <c r="Y17" s="9">
        <v>24576.365630194501</v>
      </c>
      <c r="Z17" s="9">
        <v>64137.271784156597</v>
      </c>
      <c r="AA17" s="9">
        <v>2263.3268841020799</v>
      </c>
      <c r="AB17" s="9">
        <v>2263.3268803767901</v>
      </c>
      <c r="AC17" s="9">
        <v>2263.32690597791</v>
      </c>
    </row>
    <row r="18" spans="1:29" x14ac:dyDescent="0.2">
      <c r="A18" s="8" t="s">
        <v>63</v>
      </c>
      <c r="B18" s="8" t="s">
        <v>50</v>
      </c>
      <c r="C18" s="8" t="s">
        <v>51</v>
      </c>
      <c r="D18" s="8" t="s">
        <v>50</v>
      </c>
      <c r="E18" s="8" t="s">
        <v>55</v>
      </c>
      <c r="F18" s="8" t="s">
        <v>53</v>
      </c>
      <c r="G18" s="15">
        <v>6758315.9343956402</v>
      </c>
      <c r="H18" s="15">
        <v>3198750.6687288098</v>
      </c>
      <c r="I18" s="12">
        <f t="shared" si="0"/>
        <v>4126950.5497907177</v>
      </c>
      <c r="J18" s="9">
        <v>5937442.5958807897</v>
      </c>
      <c r="K18" s="15">
        <v>465878.32008077297</v>
      </c>
      <c r="L18" s="15">
        <v>102238.98705955999</v>
      </c>
      <c r="M18" s="12">
        <f t="shared" si="1"/>
        <v>199148.9093642527</v>
      </c>
      <c r="N18" s="9">
        <v>242940.28035867601</v>
      </c>
      <c r="O18" s="19">
        <v>671422354.56636095</v>
      </c>
      <c r="P18" s="19">
        <v>195824714.776436</v>
      </c>
      <c r="Q18" s="19">
        <v>521828744.24233502</v>
      </c>
      <c r="R18" s="9">
        <v>4047104.0100602098</v>
      </c>
      <c r="S18" s="9">
        <v>1869504.7935731299</v>
      </c>
      <c r="T18" s="9">
        <v>3533239.4489501999</v>
      </c>
      <c r="U18" s="9">
        <v>131918.06891414599</v>
      </c>
      <c r="V18" s="9">
        <v>25895.294652430701</v>
      </c>
      <c r="W18" s="9">
        <v>63501.580318430402</v>
      </c>
      <c r="X18" s="9">
        <v>84150727.780760497</v>
      </c>
      <c r="Y18" s="9">
        <v>23278868.639988199</v>
      </c>
      <c r="Z18" s="9">
        <v>64312578.082943603</v>
      </c>
      <c r="AA18" s="9">
        <v>710043.01956249797</v>
      </c>
      <c r="AB18" s="9">
        <v>710043.01928187197</v>
      </c>
      <c r="AC18" s="9">
        <v>710043.02231078001</v>
      </c>
    </row>
    <row r="19" spans="1:29" x14ac:dyDescent="0.2">
      <c r="A19" s="8" t="s">
        <v>64</v>
      </c>
      <c r="B19" s="8" t="s">
        <v>50</v>
      </c>
      <c r="C19" s="8" t="s">
        <v>51</v>
      </c>
      <c r="D19" s="8" t="s">
        <v>50</v>
      </c>
      <c r="E19" s="8" t="s">
        <v>55</v>
      </c>
      <c r="F19" s="8" t="s">
        <v>53</v>
      </c>
      <c r="G19" s="15">
        <v>2079352.29682732</v>
      </c>
      <c r="H19" s="15">
        <v>678024.76744699501</v>
      </c>
      <c r="I19" s="12">
        <f t="shared" si="0"/>
        <v>1043437.9426584141</v>
      </c>
      <c r="J19" s="9">
        <v>1923036.45725441</v>
      </c>
      <c r="K19" s="15">
        <v>93355.214397221804</v>
      </c>
      <c r="L19" s="15">
        <v>23530.245955124501</v>
      </c>
      <c r="M19" s="12">
        <f t="shared" si="1"/>
        <v>42138.607736099744</v>
      </c>
      <c r="N19" s="9">
        <v>71833.035807877794</v>
      </c>
      <c r="O19" s="19">
        <v>150575124.20344901</v>
      </c>
      <c r="P19" s="19">
        <v>28065166.428863499</v>
      </c>
      <c r="Q19" s="19">
        <v>126421316.798464</v>
      </c>
      <c r="R19" s="9">
        <v>1849163.64192772</v>
      </c>
      <c r="S19" s="9">
        <v>598817.47627639805</v>
      </c>
      <c r="T19" s="9">
        <v>1709833.41716385</v>
      </c>
      <c r="U19" s="9">
        <v>80084.031511526598</v>
      </c>
      <c r="V19" s="9">
        <v>21104.4003628194</v>
      </c>
      <c r="W19" s="9">
        <v>61056.691233560399</v>
      </c>
      <c r="X19" s="9">
        <v>89760070.251757607</v>
      </c>
      <c r="Y19" s="9">
        <v>17063536.1327677</v>
      </c>
      <c r="Z19" s="9">
        <v>75696090.261319205</v>
      </c>
      <c r="AA19" s="9">
        <v>91373.007512181997</v>
      </c>
      <c r="AB19" s="9">
        <v>91373.007568925605</v>
      </c>
      <c r="AC19" s="9">
        <v>91373.008273295098</v>
      </c>
    </row>
    <row r="20" spans="1:29" x14ac:dyDescent="0.2">
      <c r="A20" s="8" t="s">
        <v>65</v>
      </c>
      <c r="B20" s="8" t="s">
        <v>50</v>
      </c>
      <c r="C20" s="8" t="s">
        <v>51</v>
      </c>
      <c r="D20" s="8" t="s">
        <v>50</v>
      </c>
      <c r="E20" s="8" t="s">
        <v>52</v>
      </c>
      <c r="F20" s="8" t="s">
        <v>53</v>
      </c>
      <c r="G20" s="15">
        <v>5706.4530218243599</v>
      </c>
      <c r="H20" s="15">
        <v>5591.34015835635</v>
      </c>
      <c r="I20" s="12">
        <f t="shared" si="0"/>
        <v>5621.3572357815865</v>
      </c>
      <c r="J20" s="9">
        <v>5710.8523463606798</v>
      </c>
      <c r="K20" s="15">
        <v>460.78353990614397</v>
      </c>
      <c r="L20" s="15">
        <v>447.39688594359899</v>
      </c>
      <c r="M20" s="12">
        <f t="shared" si="1"/>
        <v>450.96443069914488</v>
      </c>
      <c r="N20" s="9">
        <v>460.07998903607898</v>
      </c>
      <c r="O20" s="19">
        <v>87699.790725707993</v>
      </c>
      <c r="P20" s="19">
        <v>29893.440728753802</v>
      </c>
      <c r="Q20" s="19">
        <v>87751.341088294997</v>
      </c>
      <c r="R20" s="9">
        <v>3804.9677749350699</v>
      </c>
      <c r="S20" s="9">
        <v>3737.0365353226698</v>
      </c>
      <c r="T20" s="9">
        <v>3808.1150947064202</v>
      </c>
      <c r="U20" s="9">
        <v>142.37686322053199</v>
      </c>
      <c r="V20" s="9">
        <v>139.137957071827</v>
      </c>
      <c r="W20" s="9">
        <v>142.26197817456</v>
      </c>
      <c r="X20" s="9">
        <v>10667.0342655778</v>
      </c>
      <c r="Y20" s="9">
        <v>4017.0194764062799</v>
      </c>
      <c r="Z20" s="9">
        <v>10887.365570902801</v>
      </c>
      <c r="AA20" s="9">
        <v>784.04999497206904</v>
      </c>
      <c r="AB20" s="9">
        <v>784.04999483143899</v>
      </c>
      <c r="AC20" s="9">
        <v>784.05001446977303</v>
      </c>
    </row>
    <row r="21" spans="1:29" x14ac:dyDescent="0.2">
      <c r="A21" s="8" t="s">
        <v>65</v>
      </c>
      <c r="B21" s="8" t="s">
        <v>50</v>
      </c>
      <c r="C21" s="8" t="s">
        <v>51</v>
      </c>
      <c r="D21" s="8" t="s">
        <v>50</v>
      </c>
      <c r="E21" s="8" t="s">
        <v>55</v>
      </c>
      <c r="F21" s="8" t="s">
        <v>53</v>
      </c>
      <c r="G21" s="15">
        <v>4177896.5400565299</v>
      </c>
      <c r="H21" s="15">
        <v>2440492.9887312301</v>
      </c>
      <c r="I21" s="12">
        <f t="shared" si="0"/>
        <v>2893542.0689802403</v>
      </c>
      <c r="J21" s="9">
        <v>3553767.1766065098</v>
      </c>
      <c r="K21" s="15">
        <v>412000.80547181098</v>
      </c>
      <c r="L21" s="15">
        <v>194584.21649114299</v>
      </c>
      <c r="M21" s="12">
        <f t="shared" si="1"/>
        <v>252525.76140272914</v>
      </c>
      <c r="N21" s="9">
        <v>314147.71705699002</v>
      </c>
      <c r="O21" s="19">
        <v>590602391.43045998</v>
      </c>
      <c r="P21" s="19">
        <v>225259680.38437399</v>
      </c>
      <c r="Q21" s="19">
        <v>577058149.76184297</v>
      </c>
      <c r="R21" s="9">
        <v>2343173.3739474099</v>
      </c>
      <c r="S21" s="9">
        <v>1358342.9118532101</v>
      </c>
      <c r="T21" s="9">
        <v>1979503.86149496</v>
      </c>
      <c r="U21" s="9">
        <v>126046.920273469</v>
      </c>
      <c r="V21" s="9">
        <v>55042.540711605201</v>
      </c>
      <c r="W21" s="9">
        <v>90618.565644797403</v>
      </c>
      <c r="X21" s="9">
        <v>91103355.330064401</v>
      </c>
      <c r="Y21" s="9">
        <v>34363263.475635201</v>
      </c>
      <c r="Z21" s="9">
        <v>88992803.364543498</v>
      </c>
      <c r="AA21" s="9">
        <v>668434.55079701799</v>
      </c>
      <c r="AB21" s="9">
        <v>668434.56954731897</v>
      </c>
      <c r="AC21" s="9">
        <v>668434.54902669997</v>
      </c>
    </row>
    <row r="22" spans="1:29" x14ac:dyDescent="0.2">
      <c r="A22" s="8" t="s">
        <v>66</v>
      </c>
      <c r="B22" s="8" t="s">
        <v>50</v>
      </c>
      <c r="C22" s="8" t="s">
        <v>51</v>
      </c>
      <c r="D22" s="8" t="s">
        <v>50</v>
      </c>
      <c r="E22" s="8" t="s">
        <v>52</v>
      </c>
      <c r="F22" s="8" t="s">
        <v>53</v>
      </c>
      <c r="G22" s="15">
        <v>1364.65076271724</v>
      </c>
      <c r="H22" s="15">
        <v>1136.07607519301</v>
      </c>
      <c r="I22" s="12">
        <f t="shared" si="0"/>
        <v>1195.6797014616823</v>
      </c>
      <c r="J22" s="9">
        <v>1376.3964823153799</v>
      </c>
      <c r="K22" s="15">
        <v>100.470263254028</v>
      </c>
      <c r="L22" s="15">
        <v>88.533391935154199</v>
      </c>
      <c r="M22" s="12">
        <f t="shared" si="1"/>
        <v>91.714569456469505</v>
      </c>
      <c r="N22" s="9">
        <v>100.72685407666</v>
      </c>
      <c r="O22" s="19">
        <v>97700.368518650503</v>
      </c>
      <c r="P22" s="19">
        <v>41863.070797145403</v>
      </c>
      <c r="Q22" s="19">
        <v>97543.818774715095</v>
      </c>
      <c r="R22" s="9">
        <v>1096.63475752715</v>
      </c>
      <c r="S22" s="9">
        <v>936.65153994644095</v>
      </c>
      <c r="T22" s="9">
        <v>1104.7155699357399</v>
      </c>
      <c r="U22" s="9">
        <v>32.814832016298197</v>
      </c>
      <c r="V22" s="9">
        <v>30.061875250228699</v>
      </c>
      <c r="W22" s="9">
        <v>32.883686835334601</v>
      </c>
      <c r="X22" s="9">
        <v>10388.2285486113</v>
      </c>
      <c r="Y22" s="9">
        <v>4509.3286053787497</v>
      </c>
      <c r="Z22" s="9">
        <v>10537.911296472899</v>
      </c>
      <c r="AA22" s="9">
        <v>174.54300258250399</v>
      </c>
      <c r="AB22" s="9">
        <v>174.54300244839399</v>
      </c>
      <c r="AC22" s="9">
        <v>174.54300785378999</v>
      </c>
    </row>
    <row r="23" spans="1:29" x14ac:dyDescent="0.2">
      <c r="A23" s="8" t="s">
        <v>66</v>
      </c>
      <c r="B23" s="8" t="s">
        <v>50</v>
      </c>
      <c r="C23" s="8" t="s">
        <v>51</v>
      </c>
      <c r="D23" s="8" t="s">
        <v>50</v>
      </c>
      <c r="E23" s="8" t="s">
        <v>55</v>
      </c>
      <c r="F23" s="8" t="s">
        <v>53</v>
      </c>
      <c r="G23" s="15">
        <v>3770866.1931914799</v>
      </c>
      <c r="H23" s="15">
        <v>2105766.0773336501</v>
      </c>
      <c r="I23" s="12">
        <f t="shared" si="0"/>
        <v>2539961.1585146869</v>
      </c>
      <c r="J23" s="9">
        <v>3402816.72098858</v>
      </c>
      <c r="K23" s="15">
        <v>300893.80230147199</v>
      </c>
      <c r="L23" s="15">
        <v>110760.156254385</v>
      </c>
      <c r="M23" s="12">
        <f t="shared" si="1"/>
        <v>161430.79386898066</v>
      </c>
      <c r="N23" s="9">
        <v>225492.33435909601</v>
      </c>
      <c r="O23" s="19">
        <v>408361157.347983</v>
      </c>
      <c r="P23" s="19">
        <v>139418407.99622601</v>
      </c>
      <c r="Q23" s="19">
        <v>350470717.66221499</v>
      </c>
      <c r="R23" s="9">
        <v>2594349.89256693</v>
      </c>
      <c r="S23" s="9">
        <v>1422283.3590341299</v>
      </c>
      <c r="T23" s="9">
        <v>2320595.63418177</v>
      </c>
      <c r="U23" s="9">
        <v>94962.834417896695</v>
      </c>
      <c r="V23" s="9">
        <v>30024.712155105899</v>
      </c>
      <c r="W23" s="9">
        <v>68563.073790499198</v>
      </c>
      <c r="X23" s="9">
        <v>66347992.597140104</v>
      </c>
      <c r="Y23" s="9">
        <v>20562435.157552801</v>
      </c>
      <c r="Z23" s="9">
        <v>55062196.533002198</v>
      </c>
      <c r="AA23" s="9">
        <v>573696.74378558795</v>
      </c>
      <c r="AB23" s="9">
        <v>573696.72866552102</v>
      </c>
      <c r="AC23" s="9">
        <v>573696.73472660605</v>
      </c>
    </row>
    <row r="24" spans="1:29" x14ac:dyDescent="0.2">
      <c r="A24" s="8" t="s">
        <v>66</v>
      </c>
      <c r="B24" s="8" t="s">
        <v>50</v>
      </c>
      <c r="C24" s="8" t="s">
        <v>51</v>
      </c>
      <c r="D24" s="8" t="s">
        <v>50</v>
      </c>
      <c r="E24" s="8" t="s">
        <v>67</v>
      </c>
      <c r="F24" s="8" t="s">
        <v>53</v>
      </c>
      <c r="G24" s="15">
        <v>828.55128860473599</v>
      </c>
      <c r="H24" s="15">
        <v>574.07922554016102</v>
      </c>
      <c r="I24" s="12">
        <f t="shared" si="0"/>
        <v>640.43590705639895</v>
      </c>
      <c r="J24" s="9">
        <v>855.62414550781295</v>
      </c>
      <c r="K24" s="15">
        <v>75.384127140045194</v>
      </c>
      <c r="L24" s="15">
        <v>31.022269308567001</v>
      </c>
      <c r="M24" s="12">
        <f t="shared" si="1"/>
        <v>42.844709307073948</v>
      </c>
      <c r="N24" s="9">
        <v>65.424496769905105</v>
      </c>
      <c r="O24" s="19">
        <v>189572.376342773</v>
      </c>
      <c r="P24" s="19">
        <v>72241.085632324204</v>
      </c>
      <c r="Q24" s="19">
        <v>174155.67510986299</v>
      </c>
      <c r="R24" s="9">
        <v>576.04405975341797</v>
      </c>
      <c r="S24" s="9">
        <v>398.44009399414102</v>
      </c>
      <c r="T24" s="9">
        <v>594.982128143311</v>
      </c>
      <c r="U24" s="9">
        <v>29.839899837970702</v>
      </c>
      <c r="V24" s="9">
        <v>12.6697476804256</v>
      </c>
      <c r="W24" s="9">
        <v>25.9718019962311</v>
      </c>
      <c r="X24" s="9">
        <v>46104.4502563477</v>
      </c>
      <c r="Y24" s="9">
        <v>17203.498535156301</v>
      </c>
      <c r="Z24" s="9">
        <v>42319.198638916001</v>
      </c>
      <c r="AA24" s="9">
        <v>163.57899475097699</v>
      </c>
      <c r="AB24" s="9">
        <v>163.578995227814</v>
      </c>
      <c r="AC24" s="9">
        <v>163.578994035721</v>
      </c>
    </row>
    <row r="25" spans="1:29" x14ac:dyDescent="0.2">
      <c r="A25" s="8" t="s">
        <v>68</v>
      </c>
      <c r="B25" s="8" t="s">
        <v>50</v>
      </c>
      <c r="C25" s="8" t="s">
        <v>51</v>
      </c>
      <c r="D25" s="8" t="s">
        <v>50</v>
      </c>
      <c r="E25" s="8" t="s">
        <v>52</v>
      </c>
      <c r="F25" s="8" t="s">
        <v>53</v>
      </c>
      <c r="G25" s="15">
        <v>0</v>
      </c>
      <c r="H25" s="15">
        <v>0</v>
      </c>
      <c r="I25" s="12">
        <f t="shared" si="0"/>
        <v>0</v>
      </c>
      <c r="J25" s="9">
        <v>0</v>
      </c>
      <c r="K25" s="15">
        <v>0</v>
      </c>
      <c r="L25" s="15">
        <v>0</v>
      </c>
      <c r="M25" s="12">
        <f t="shared" si="1"/>
        <v>0</v>
      </c>
      <c r="N25" s="9">
        <v>0</v>
      </c>
      <c r="O25" s="19">
        <v>0</v>
      </c>
      <c r="P25" s="19">
        <v>0</v>
      </c>
      <c r="Q25" s="19">
        <v>0</v>
      </c>
      <c r="R25" s="9">
        <v>0</v>
      </c>
      <c r="S25" s="9">
        <v>0</v>
      </c>
      <c r="T25" s="9">
        <v>0</v>
      </c>
      <c r="U25" s="9">
        <v>0</v>
      </c>
      <c r="V25" s="9">
        <v>0</v>
      </c>
      <c r="W25" s="9">
        <v>0</v>
      </c>
      <c r="X25" s="9">
        <v>0</v>
      </c>
      <c r="Y25" s="9">
        <v>0</v>
      </c>
      <c r="Z25" s="9">
        <v>0</v>
      </c>
      <c r="AA25" s="9">
        <v>0.64247343270108104</v>
      </c>
      <c r="AB25" s="9">
        <v>0.64247343270108104</v>
      </c>
      <c r="AC25" s="9">
        <v>0.64247343270108104</v>
      </c>
    </row>
    <row r="26" spans="1:29" x14ac:dyDescent="0.2">
      <c r="A26" s="8" t="s">
        <v>68</v>
      </c>
      <c r="B26" s="8" t="s">
        <v>50</v>
      </c>
      <c r="C26" s="8" t="s">
        <v>51</v>
      </c>
      <c r="D26" s="8" t="s">
        <v>50</v>
      </c>
      <c r="E26" s="8" t="s">
        <v>55</v>
      </c>
      <c r="F26" s="8" t="s">
        <v>53</v>
      </c>
      <c r="G26" s="15">
        <v>4824668.3430674002</v>
      </c>
      <c r="H26" s="15">
        <v>1937641.3961636301</v>
      </c>
      <c r="I26" s="12">
        <f t="shared" si="0"/>
        <v>2690468.7412851122</v>
      </c>
      <c r="J26" s="9">
        <v>4096366.4038764299</v>
      </c>
      <c r="K26" s="15">
        <v>358355.91332165903</v>
      </c>
      <c r="L26" s="15">
        <v>94547.561050587799</v>
      </c>
      <c r="M26" s="12">
        <f t="shared" si="1"/>
        <v>164852.51598907664</v>
      </c>
      <c r="N26" s="9">
        <v>223351.9187216</v>
      </c>
      <c r="O26" s="19">
        <v>462909906.500166</v>
      </c>
      <c r="P26" s="19">
        <v>91829331.256104097</v>
      </c>
      <c r="Q26" s="19">
        <v>359955161.615807</v>
      </c>
      <c r="R26" s="9">
        <v>3523449.4727920601</v>
      </c>
      <c r="S26" s="9">
        <v>1390255.8985592599</v>
      </c>
      <c r="T26" s="9">
        <v>2961578.58100433</v>
      </c>
      <c r="U26" s="9">
        <v>147264.06957252999</v>
      </c>
      <c r="V26" s="9">
        <v>36780.504142998703</v>
      </c>
      <c r="W26" s="9">
        <v>87574.345714190596</v>
      </c>
      <c r="X26" s="9">
        <v>124349272.49835201</v>
      </c>
      <c r="Y26" s="9">
        <v>24739128.145721499</v>
      </c>
      <c r="Z26" s="9">
        <v>96719365.119142503</v>
      </c>
      <c r="AA26" s="9">
        <v>313697.36429276899</v>
      </c>
      <c r="AB26" s="9">
        <v>313697.36230447999</v>
      </c>
      <c r="AC26" s="9">
        <v>313697.36548689799</v>
      </c>
    </row>
    <row r="27" spans="1:29" x14ac:dyDescent="0.2">
      <c r="A27" s="8" t="s">
        <v>69</v>
      </c>
      <c r="B27" s="8" t="s">
        <v>50</v>
      </c>
      <c r="C27" s="8" t="s">
        <v>51</v>
      </c>
      <c r="D27" s="8" t="s">
        <v>50</v>
      </c>
      <c r="E27" s="8" t="s">
        <v>52</v>
      </c>
      <c r="F27" s="8" t="s">
        <v>53</v>
      </c>
      <c r="G27" s="15">
        <v>64106.709683418303</v>
      </c>
      <c r="H27" s="15">
        <v>32354.575614929199</v>
      </c>
      <c r="I27" s="12">
        <f t="shared" si="0"/>
        <v>40634.330266460267</v>
      </c>
      <c r="J27" s="9">
        <v>64483.299467682802</v>
      </c>
      <c r="K27" s="15">
        <v>3736.68318800628</v>
      </c>
      <c r="L27" s="15">
        <v>1583.73127193749</v>
      </c>
      <c r="M27" s="12">
        <f t="shared" si="1"/>
        <v>2157.4931947155037</v>
      </c>
      <c r="N27" s="9">
        <v>3633.27039799467</v>
      </c>
      <c r="O27" s="19">
        <v>6580991.1745557804</v>
      </c>
      <c r="P27" s="19">
        <v>2619068.23556042</v>
      </c>
      <c r="Q27" s="19">
        <v>6506095.3298435202</v>
      </c>
      <c r="R27" s="9">
        <v>49066.301621913903</v>
      </c>
      <c r="S27" s="9">
        <v>24768.607272624999</v>
      </c>
      <c r="T27" s="9">
        <v>49373.888112485402</v>
      </c>
      <c r="U27" s="9">
        <v>1737.5980496201701</v>
      </c>
      <c r="V27" s="9">
        <v>739.97254994697903</v>
      </c>
      <c r="W27" s="9">
        <v>1695.1023756470499</v>
      </c>
      <c r="X27" s="9">
        <v>2231388.57435608</v>
      </c>
      <c r="Y27" s="9">
        <v>892857.22522735596</v>
      </c>
      <c r="Z27" s="9">
        <v>2218665.1007399601</v>
      </c>
      <c r="AA27" s="9">
        <v>5289.4980208277702</v>
      </c>
      <c r="AB27" s="9">
        <v>5289.4980236887905</v>
      </c>
      <c r="AC27" s="9">
        <v>5289.4980818629301</v>
      </c>
    </row>
    <row r="28" spans="1:29" x14ac:dyDescent="0.2">
      <c r="A28" s="8" t="s">
        <v>69</v>
      </c>
      <c r="B28" s="8" t="s">
        <v>50</v>
      </c>
      <c r="C28" s="8" t="s">
        <v>51</v>
      </c>
      <c r="D28" s="8" t="s">
        <v>50</v>
      </c>
      <c r="E28" s="8" t="s">
        <v>54</v>
      </c>
      <c r="F28" s="8" t="s">
        <v>53</v>
      </c>
      <c r="G28" s="15">
        <v>8895.3763915821892</v>
      </c>
      <c r="H28" s="15">
        <v>7295.5031839385601</v>
      </c>
      <c r="I28" s="12">
        <f t="shared" si="0"/>
        <v>7712.6895564914894</v>
      </c>
      <c r="J28" s="9">
        <v>8734.3423295766097</v>
      </c>
      <c r="K28" s="15">
        <v>858.77225834317505</v>
      </c>
      <c r="L28" s="15">
        <v>314.272275271593</v>
      </c>
      <c r="M28" s="12">
        <f t="shared" si="1"/>
        <v>459.38158073634401</v>
      </c>
      <c r="N28" s="9">
        <v>590.54030474950605</v>
      </c>
      <c r="O28" s="19">
        <v>1393598.3793373101</v>
      </c>
      <c r="P28" s="19">
        <v>531493.14012229396</v>
      </c>
      <c r="Q28" s="19">
        <v>1145219.8911128</v>
      </c>
      <c r="R28" s="9">
        <v>5823.5812412686601</v>
      </c>
      <c r="S28" s="9">
        <v>4732.37871300802</v>
      </c>
      <c r="T28" s="9">
        <v>5714.0489310100702</v>
      </c>
      <c r="U28" s="9">
        <v>344.06012330076197</v>
      </c>
      <c r="V28" s="9">
        <v>125.516992811987</v>
      </c>
      <c r="W28" s="9">
        <v>236.33971042290801</v>
      </c>
      <c r="X28" s="9">
        <v>337523.05599689501</v>
      </c>
      <c r="Y28" s="9">
        <v>127407.416557729</v>
      </c>
      <c r="Z28" s="9">
        <v>277157.66325581103</v>
      </c>
      <c r="AA28" s="9">
        <v>3138.0338995035299</v>
      </c>
      <c r="AB28" s="9">
        <v>3138.03388169664</v>
      </c>
      <c r="AC28" s="9">
        <v>3138.0339084828702</v>
      </c>
    </row>
    <row r="29" spans="1:29" x14ac:dyDescent="0.2">
      <c r="A29" s="8" t="s">
        <v>69</v>
      </c>
      <c r="B29" s="8" t="s">
        <v>50</v>
      </c>
      <c r="C29" s="8" t="s">
        <v>51</v>
      </c>
      <c r="D29" s="8" t="s">
        <v>50</v>
      </c>
      <c r="E29" s="8" t="s">
        <v>55</v>
      </c>
      <c r="F29" s="8" t="s">
        <v>53</v>
      </c>
      <c r="G29" s="15">
        <v>7990554.7253812598</v>
      </c>
      <c r="H29" s="15">
        <v>2621404.6874684999</v>
      </c>
      <c r="I29" s="12">
        <f t="shared" si="0"/>
        <v>4021475.7789197625</v>
      </c>
      <c r="J29" s="9">
        <v>6183662.9287019102</v>
      </c>
      <c r="K29" s="15">
        <v>627524.54877785395</v>
      </c>
      <c r="L29" s="15">
        <v>90149.408782566999</v>
      </c>
      <c r="M29" s="12">
        <f t="shared" si="1"/>
        <v>233359.94278269046</v>
      </c>
      <c r="N29" s="9">
        <v>261264.44924932701</v>
      </c>
      <c r="O29" s="19">
        <v>373114980.29816699</v>
      </c>
      <c r="P29" s="19">
        <v>80225579.456328705</v>
      </c>
      <c r="Q29" s="19">
        <v>276897402.93782002</v>
      </c>
      <c r="R29" s="9">
        <v>5634120.2855029805</v>
      </c>
      <c r="S29" s="9">
        <v>1798239.88659458</v>
      </c>
      <c r="T29" s="9">
        <v>4261638.4115006896</v>
      </c>
      <c r="U29" s="9">
        <v>273710.14103499101</v>
      </c>
      <c r="V29" s="9">
        <v>37643.045956569003</v>
      </c>
      <c r="W29" s="9">
        <v>108567.698896723</v>
      </c>
      <c r="X29" s="9">
        <v>92617610.061982706</v>
      </c>
      <c r="Y29" s="9">
        <v>19852846.5614972</v>
      </c>
      <c r="Z29" s="9">
        <v>68883932.6135941</v>
      </c>
      <c r="AA29" s="9">
        <v>343762.64772480301</v>
      </c>
      <c r="AB29" s="9">
        <v>343762.64704301901</v>
      </c>
      <c r="AC29" s="9">
        <v>343762.645293804</v>
      </c>
    </row>
    <row r="30" spans="1:29" x14ac:dyDescent="0.2">
      <c r="A30" s="8" t="s">
        <v>70</v>
      </c>
      <c r="B30" s="8" t="s">
        <v>50</v>
      </c>
      <c r="C30" s="8" t="s">
        <v>51</v>
      </c>
      <c r="D30" s="8" t="s">
        <v>50</v>
      </c>
      <c r="E30" s="8" t="s">
        <v>52</v>
      </c>
      <c r="F30" s="8" t="s">
        <v>53</v>
      </c>
      <c r="G30" s="15">
        <v>29205.027026712902</v>
      </c>
      <c r="H30" s="15">
        <v>21060.927456531699</v>
      </c>
      <c r="I30" s="12">
        <f t="shared" si="0"/>
        <v>23184.600345833926</v>
      </c>
      <c r="J30" s="9">
        <v>29034.157029088601</v>
      </c>
      <c r="K30" s="15">
        <v>2717.7388433006099</v>
      </c>
      <c r="L30" s="15">
        <v>1223.1694684479401</v>
      </c>
      <c r="M30" s="12">
        <f t="shared" si="1"/>
        <v>1621.4723714716242</v>
      </c>
      <c r="N30" s="9">
        <v>2124.8339561553398</v>
      </c>
      <c r="O30" s="19">
        <v>4642790.3621445904</v>
      </c>
      <c r="P30" s="19">
        <v>2169348.7998424801</v>
      </c>
      <c r="Q30" s="19">
        <v>4312340.5003576297</v>
      </c>
      <c r="R30" s="9">
        <v>19901.7279798817</v>
      </c>
      <c r="S30" s="9">
        <v>14322.3327276483</v>
      </c>
      <c r="T30" s="9">
        <v>19786.5651308782</v>
      </c>
      <c r="U30" s="9">
        <v>978.77975031684002</v>
      </c>
      <c r="V30" s="9">
        <v>445.55223267924202</v>
      </c>
      <c r="W30" s="9">
        <v>767.36438482266396</v>
      </c>
      <c r="X30" s="9">
        <v>891430.87836381805</v>
      </c>
      <c r="Y30" s="9">
        <v>408924.68269709498</v>
      </c>
      <c r="Z30" s="9">
        <v>826729.00694024598</v>
      </c>
      <c r="AA30" s="9">
        <v>6049.1341481350801</v>
      </c>
      <c r="AB30" s="9">
        <v>6049.1341191076199</v>
      </c>
      <c r="AC30" s="9">
        <v>6049.1342660267801</v>
      </c>
    </row>
    <row r="31" spans="1:29" x14ac:dyDescent="0.2">
      <c r="A31" s="8" t="s">
        <v>70</v>
      </c>
      <c r="B31" s="8" t="s">
        <v>50</v>
      </c>
      <c r="C31" s="8" t="s">
        <v>51</v>
      </c>
      <c r="D31" s="8" t="s">
        <v>50</v>
      </c>
      <c r="E31" s="8" t="s">
        <v>71</v>
      </c>
      <c r="F31" s="8" t="s">
        <v>53</v>
      </c>
      <c r="G31" s="15">
        <v>0</v>
      </c>
      <c r="H31" s="15">
        <v>0</v>
      </c>
      <c r="I31" s="12">
        <f t="shared" si="0"/>
        <v>0</v>
      </c>
      <c r="J31" s="9">
        <v>0</v>
      </c>
      <c r="K31" s="15">
        <v>0</v>
      </c>
      <c r="L31" s="15">
        <v>0</v>
      </c>
      <c r="M31" s="12">
        <f t="shared" si="1"/>
        <v>0</v>
      </c>
      <c r="N31" s="9">
        <v>0</v>
      </c>
      <c r="O31" s="19">
        <v>0</v>
      </c>
      <c r="P31" s="19">
        <v>0</v>
      </c>
      <c r="Q31" s="19">
        <v>0</v>
      </c>
      <c r="R31" s="9">
        <v>0</v>
      </c>
      <c r="S31" s="9">
        <v>0</v>
      </c>
      <c r="T31" s="9">
        <v>0</v>
      </c>
      <c r="U31" s="9">
        <v>0</v>
      </c>
      <c r="V31" s="9">
        <v>0</v>
      </c>
      <c r="W31" s="9">
        <v>0</v>
      </c>
      <c r="X31" s="9">
        <v>0</v>
      </c>
      <c r="Y31" s="9">
        <v>0</v>
      </c>
      <c r="Z31" s="9">
        <v>0</v>
      </c>
      <c r="AA31" s="9">
        <v>0.39536826673429498</v>
      </c>
      <c r="AB31" s="9">
        <v>0.39536826673429498</v>
      </c>
      <c r="AC31" s="9">
        <v>0.39536826673429498</v>
      </c>
    </row>
    <row r="32" spans="1:29" x14ac:dyDescent="0.2">
      <c r="A32" s="8" t="s">
        <v>70</v>
      </c>
      <c r="B32" s="8" t="s">
        <v>50</v>
      </c>
      <c r="C32" s="8" t="s">
        <v>51</v>
      </c>
      <c r="D32" s="8" t="s">
        <v>50</v>
      </c>
      <c r="E32" s="8" t="s">
        <v>54</v>
      </c>
      <c r="F32" s="8" t="s">
        <v>53</v>
      </c>
      <c r="G32" s="15">
        <v>3182.1956198439002</v>
      </c>
      <c r="H32" s="15">
        <v>3011.9160226806998</v>
      </c>
      <c r="I32" s="12">
        <f t="shared" si="0"/>
        <v>3056.3184960272711</v>
      </c>
      <c r="J32" s="9">
        <v>3182.8658909574201</v>
      </c>
      <c r="K32" s="15">
        <v>85.021675241645397</v>
      </c>
      <c r="L32" s="15">
        <v>75.734107577707604</v>
      </c>
      <c r="M32" s="12">
        <f t="shared" si="1"/>
        <v>78.209245383164102</v>
      </c>
      <c r="N32" s="9">
        <v>85.124966177972993</v>
      </c>
      <c r="O32" s="19">
        <v>102416.347246647</v>
      </c>
      <c r="P32" s="19">
        <v>82412.872354984298</v>
      </c>
      <c r="Q32" s="19">
        <v>102415.790008307</v>
      </c>
      <c r="R32" s="9">
        <v>2038.7994121015099</v>
      </c>
      <c r="S32" s="9">
        <v>1920.51325723529</v>
      </c>
      <c r="T32" s="9">
        <v>2039.26921650022</v>
      </c>
      <c r="U32" s="9">
        <v>26.215774774493202</v>
      </c>
      <c r="V32" s="9">
        <v>23.038500897528099</v>
      </c>
      <c r="W32" s="9">
        <v>26.251321327639701</v>
      </c>
      <c r="X32" s="9">
        <v>18871.930481404099</v>
      </c>
      <c r="Y32" s="9">
        <v>14806.735895603901</v>
      </c>
      <c r="Z32" s="9">
        <v>18871.863709777601</v>
      </c>
      <c r="AA32" s="9">
        <v>1394.62297840416</v>
      </c>
      <c r="AB32" s="9">
        <v>1394.6229600459301</v>
      </c>
      <c r="AC32" s="9">
        <v>1394.6229984946499</v>
      </c>
    </row>
    <row r="33" spans="1:29" x14ac:dyDescent="0.2">
      <c r="A33" s="8" t="s">
        <v>70</v>
      </c>
      <c r="B33" s="8" t="s">
        <v>50</v>
      </c>
      <c r="C33" s="8" t="s">
        <v>51</v>
      </c>
      <c r="D33" s="8" t="s">
        <v>50</v>
      </c>
      <c r="E33" s="8" t="s">
        <v>55</v>
      </c>
      <c r="F33" s="8" t="s">
        <v>53</v>
      </c>
      <c r="G33" s="15">
        <v>8407629.7473317198</v>
      </c>
      <c r="H33" s="15">
        <v>2690902.8844557102</v>
      </c>
      <c r="I33" s="12">
        <f t="shared" si="0"/>
        <v>4181608.8550318331</v>
      </c>
      <c r="J33" s="9">
        <v>4968369.1224963404</v>
      </c>
      <c r="K33" s="15">
        <v>953324.95945841202</v>
      </c>
      <c r="L33" s="15">
        <v>129088.506370391</v>
      </c>
      <c r="M33" s="12">
        <f t="shared" si="1"/>
        <v>348747.61190723896</v>
      </c>
      <c r="N33" s="9">
        <v>339228.08190872998</v>
      </c>
      <c r="O33" s="19">
        <v>404951392.74186301</v>
      </c>
      <c r="P33" s="19">
        <v>104024714.583784</v>
      </c>
      <c r="Q33" s="19">
        <v>321095084.90481502</v>
      </c>
      <c r="R33" s="9">
        <v>6370666.8351475503</v>
      </c>
      <c r="S33" s="9">
        <v>1960125.9228364599</v>
      </c>
      <c r="T33" s="9">
        <v>3650588.18686795</v>
      </c>
      <c r="U33" s="9">
        <v>437230.987865259</v>
      </c>
      <c r="V33" s="9">
        <v>53454.835374700197</v>
      </c>
      <c r="W33" s="9">
        <v>146681.120964006</v>
      </c>
      <c r="X33" s="9">
        <v>93652134.054153696</v>
      </c>
      <c r="Y33" s="9">
        <v>23026642.214439102</v>
      </c>
      <c r="Z33" s="9">
        <v>73574536.010378301</v>
      </c>
      <c r="AA33" s="9">
        <v>349788.34338564897</v>
      </c>
      <c r="AB33" s="9">
        <v>349788.34142375097</v>
      </c>
      <c r="AC33" s="9">
        <v>349788.348120549</v>
      </c>
    </row>
    <row r="34" spans="1:29" x14ac:dyDescent="0.2">
      <c r="A34" s="8" t="s">
        <v>72</v>
      </c>
      <c r="B34" s="8" t="s">
        <v>50</v>
      </c>
      <c r="C34" s="8" t="s">
        <v>51</v>
      </c>
      <c r="D34" s="8" t="s">
        <v>50</v>
      </c>
      <c r="E34" s="8" t="s">
        <v>55</v>
      </c>
      <c r="F34" s="8" t="s">
        <v>53</v>
      </c>
      <c r="G34" s="15">
        <v>711515.07228338695</v>
      </c>
      <c r="H34" s="15">
        <v>529785.833597444</v>
      </c>
      <c r="I34" s="12">
        <f t="shared" si="0"/>
        <v>577173.94004986598</v>
      </c>
      <c r="J34" s="9">
        <v>680103.83879353898</v>
      </c>
      <c r="K34" s="15">
        <v>75314.799236837804</v>
      </c>
      <c r="L34" s="15">
        <v>52592.480226952102</v>
      </c>
      <c r="M34" s="12">
        <f t="shared" si="1"/>
        <v>58647.980745929264</v>
      </c>
      <c r="N34" s="9">
        <v>70901.911924759901</v>
      </c>
      <c r="O34" s="19">
        <v>140666615.80414701</v>
      </c>
      <c r="P34" s="19">
        <v>56334006.790637001</v>
      </c>
      <c r="Q34" s="19">
        <v>138065225.490459</v>
      </c>
      <c r="R34" s="9">
        <v>371567.78336313402</v>
      </c>
      <c r="S34" s="9">
        <v>278625.45318825502</v>
      </c>
      <c r="T34" s="9">
        <v>354803.52316118602</v>
      </c>
      <c r="U34" s="9">
        <v>16198.9277178589</v>
      </c>
      <c r="V34" s="9">
        <v>11417.360575369299</v>
      </c>
      <c r="W34" s="9">
        <v>15231.1514681429</v>
      </c>
      <c r="X34" s="9">
        <v>17189823.592839401</v>
      </c>
      <c r="Y34" s="9">
        <v>6881028.9439411499</v>
      </c>
      <c r="Z34" s="9">
        <v>16871708.868540101</v>
      </c>
      <c r="AA34" s="9">
        <v>173580.10318139999</v>
      </c>
      <c r="AB34" s="9">
        <v>173580.09923942501</v>
      </c>
      <c r="AC34" s="9">
        <v>173580.101693365</v>
      </c>
    </row>
    <row r="35" spans="1:29" x14ac:dyDescent="0.2">
      <c r="A35" s="8" t="s">
        <v>73</v>
      </c>
      <c r="B35" s="8" t="s">
        <v>50</v>
      </c>
      <c r="C35" s="8" t="s">
        <v>51</v>
      </c>
      <c r="D35" s="8" t="s">
        <v>50</v>
      </c>
      <c r="E35" s="8" t="s">
        <v>52</v>
      </c>
      <c r="F35" s="8" t="s">
        <v>53</v>
      </c>
      <c r="G35" s="15">
        <v>84996.062763452501</v>
      </c>
      <c r="H35" s="15">
        <v>53000.736773088604</v>
      </c>
      <c r="I35" s="12">
        <f t="shared" si="0"/>
        <v>61343.9066723008</v>
      </c>
      <c r="J35" s="9">
        <v>81488.770205736204</v>
      </c>
      <c r="K35" s="15">
        <v>9955.3121995627898</v>
      </c>
      <c r="L35" s="15">
        <v>2784.5099128093598</v>
      </c>
      <c r="M35" s="12">
        <f t="shared" si="1"/>
        <v>4695.529512086453</v>
      </c>
      <c r="N35" s="9">
        <v>7055.9957921393197</v>
      </c>
      <c r="O35" s="19">
        <v>20287757.783945099</v>
      </c>
      <c r="P35" s="19">
        <v>6337801.8925924301</v>
      </c>
      <c r="Q35" s="19">
        <v>15862074.603494599</v>
      </c>
      <c r="R35" s="9">
        <v>63095.747053861603</v>
      </c>
      <c r="S35" s="9">
        <v>38906.689797550403</v>
      </c>
      <c r="T35" s="9">
        <v>59922.685777336403</v>
      </c>
      <c r="U35" s="9">
        <v>5517.7869358398002</v>
      </c>
      <c r="V35" s="9">
        <v>1469.0808701082101</v>
      </c>
      <c r="W35" s="9">
        <v>3708.2909949962</v>
      </c>
      <c r="X35" s="9">
        <v>7797764.6546773901</v>
      </c>
      <c r="Y35" s="9">
        <v>2450561.4166729501</v>
      </c>
      <c r="Z35" s="9">
        <v>6034643.0312652597</v>
      </c>
      <c r="AA35" s="9">
        <v>18071.366873361199</v>
      </c>
      <c r="AB35" s="9">
        <v>18071.366860844199</v>
      </c>
      <c r="AC35" s="9">
        <v>18071.366695102301</v>
      </c>
    </row>
    <row r="36" spans="1:29" x14ac:dyDescent="0.2">
      <c r="A36" s="8" t="s">
        <v>73</v>
      </c>
      <c r="B36" s="8" t="s">
        <v>50</v>
      </c>
      <c r="C36" s="8" t="s">
        <v>51</v>
      </c>
      <c r="D36" s="8" t="s">
        <v>50</v>
      </c>
      <c r="E36" s="8" t="s">
        <v>71</v>
      </c>
      <c r="F36" s="8" t="s">
        <v>53</v>
      </c>
      <c r="G36" s="15">
        <v>0.54321819543838501</v>
      </c>
      <c r="H36" s="15">
        <v>0.26787443272769501</v>
      </c>
      <c r="I36" s="12">
        <f t="shared" si="0"/>
        <v>0.33967366345519306</v>
      </c>
      <c r="J36" s="9">
        <v>0.54387493059039105</v>
      </c>
      <c r="K36" s="15">
        <v>3.6457465030252899E-2</v>
      </c>
      <c r="L36" s="15">
        <v>1.5307930989365601E-2</v>
      </c>
      <c r="M36" s="12">
        <f t="shared" si="1"/>
        <v>2.094428414086387E-2</v>
      </c>
      <c r="N36" s="9">
        <v>3.6619300371967298E-2</v>
      </c>
      <c r="O36" s="19">
        <v>40.620867013931303</v>
      </c>
      <c r="P36" s="19">
        <v>17.647312857210601</v>
      </c>
      <c r="Q36" s="19">
        <v>40.627634763717701</v>
      </c>
      <c r="R36" s="9">
        <v>0.48889358155429402</v>
      </c>
      <c r="S36" s="9">
        <v>0.24067835416644801</v>
      </c>
      <c r="T36" s="9">
        <v>0.48948575742542699</v>
      </c>
      <c r="U36" s="9">
        <v>2.44242548360489E-2</v>
      </c>
      <c r="V36" s="9">
        <v>1.0230900452370399E-2</v>
      </c>
      <c r="W36" s="9">
        <v>2.4532875395379999E-2</v>
      </c>
      <c r="X36" s="9">
        <v>21.442719578742999</v>
      </c>
      <c r="Y36" s="9">
        <v>9.2401784267276508</v>
      </c>
      <c r="Z36" s="9">
        <v>21.446409821510301</v>
      </c>
      <c r="AA36" s="9">
        <v>4.8999998252838899E-2</v>
      </c>
      <c r="AB36" s="9">
        <v>4.8999998718500103E-2</v>
      </c>
      <c r="AC36" s="9">
        <v>4.8999998718500103E-2</v>
      </c>
    </row>
    <row r="37" spans="1:29" x14ac:dyDescent="0.2">
      <c r="A37" s="8" t="s">
        <v>73</v>
      </c>
      <c r="B37" s="8" t="s">
        <v>50</v>
      </c>
      <c r="C37" s="8" t="s">
        <v>51</v>
      </c>
      <c r="D37" s="8" t="s">
        <v>50</v>
      </c>
      <c r="E37" s="8" t="s">
        <v>54</v>
      </c>
      <c r="F37" s="8" t="s">
        <v>53</v>
      </c>
      <c r="G37" s="15">
        <v>912.94171077944304</v>
      </c>
      <c r="H37" s="15">
        <v>721.23416228033602</v>
      </c>
      <c r="I37" s="12">
        <f t="shared" si="0"/>
        <v>771.22423422306974</v>
      </c>
      <c r="J37" s="9">
        <v>859.48954455461399</v>
      </c>
      <c r="K37" s="15">
        <v>86.109439011372203</v>
      </c>
      <c r="L37" s="15">
        <v>18.487453255511401</v>
      </c>
      <c r="M37" s="12">
        <f t="shared" si="1"/>
        <v>36.508719907948091</v>
      </c>
      <c r="N37" s="9">
        <v>49.504374283191297</v>
      </c>
      <c r="O37" s="19">
        <v>182468.90323638899</v>
      </c>
      <c r="P37" s="19">
        <v>35833.878669738799</v>
      </c>
      <c r="Q37" s="19">
        <v>122578.811534882</v>
      </c>
      <c r="R37" s="9">
        <v>755.06503390707098</v>
      </c>
      <c r="S37" s="9">
        <v>598.15863978304003</v>
      </c>
      <c r="T37" s="9">
        <v>711.43993052095198</v>
      </c>
      <c r="U37" s="9">
        <v>56.297587943088701</v>
      </c>
      <c r="V37" s="9">
        <v>12.171959732484501</v>
      </c>
      <c r="W37" s="9">
        <v>32.414017636037897</v>
      </c>
      <c r="X37" s="9">
        <v>111049.409601212</v>
      </c>
      <c r="Y37" s="9">
        <v>21541.973989486702</v>
      </c>
      <c r="Z37" s="9">
        <v>74481.218641281099</v>
      </c>
      <c r="AA37" s="9">
        <v>390.75500608875899</v>
      </c>
      <c r="AB37" s="9">
        <v>390.75499586656201</v>
      </c>
      <c r="AC37" s="9">
        <v>390.75500717270199</v>
      </c>
    </row>
    <row r="38" spans="1:29" x14ac:dyDescent="0.2">
      <c r="A38" s="8" t="s">
        <v>73</v>
      </c>
      <c r="B38" s="8" t="s">
        <v>50</v>
      </c>
      <c r="C38" s="8" t="s">
        <v>51</v>
      </c>
      <c r="D38" s="8" t="s">
        <v>50</v>
      </c>
      <c r="E38" s="8" t="s">
        <v>55</v>
      </c>
      <c r="F38" s="8" t="s">
        <v>53</v>
      </c>
      <c r="G38" s="15">
        <v>9772027.1910752598</v>
      </c>
      <c r="H38" s="15">
        <v>3091036.1637222702</v>
      </c>
      <c r="I38" s="12">
        <f t="shared" si="0"/>
        <v>4833185.7281025713</v>
      </c>
      <c r="J38" s="9">
        <v>7710659.4511097297</v>
      </c>
      <c r="K38" s="15">
        <v>753201.91816325299</v>
      </c>
      <c r="L38" s="15">
        <v>121016.51204650701</v>
      </c>
      <c r="M38" s="12">
        <f t="shared" si="1"/>
        <v>289493.99241126323</v>
      </c>
      <c r="N38" s="9">
        <v>387112.42906967498</v>
      </c>
      <c r="O38" s="19">
        <v>611747756.00172806</v>
      </c>
      <c r="P38" s="19">
        <v>110461293.531077</v>
      </c>
      <c r="Q38" s="19">
        <v>395277514.190494</v>
      </c>
      <c r="R38" s="9">
        <v>8308104.1147856396</v>
      </c>
      <c r="S38" s="9">
        <v>2535006.8127872599</v>
      </c>
      <c r="T38" s="9">
        <v>6445016.8051718697</v>
      </c>
      <c r="U38" s="9">
        <v>476014.56229079101</v>
      </c>
      <c r="V38" s="9">
        <v>73251.839032087504</v>
      </c>
      <c r="W38" s="9">
        <v>231268.01870931499</v>
      </c>
      <c r="X38" s="9">
        <v>292407464.24727798</v>
      </c>
      <c r="Y38" s="9">
        <v>53131099.542363003</v>
      </c>
      <c r="Z38" s="9">
        <v>187689807.34197</v>
      </c>
      <c r="AA38" s="9">
        <v>476139.93139159097</v>
      </c>
      <c r="AB38" s="9">
        <v>476139.93407505902</v>
      </c>
      <c r="AC38" s="9">
        <v>476139.93166873697</v>
      </c>
    </row>
    <row r="39" spans="1:29" x14ac:dyDescent="0.2">
      <c r="A39" s="8" t="s">
        <v>74</v>
      </c>
      <c r="B39" s="8" t="s">
        <v>50</v>
      </c>
      <c r="C39" s="8" t="s">
        <v>51</v>
      </c>
      <c r="D39" s="8" t="s">
        <v>50</v>
      </c>
      <c r="E39" s="8" t="s">
        <v>55</v>
      </c>
      <c r="F39" s="8" t="s">
        <v>53</v>
      </c>
      <c r="G39" s="15">
        <v>2075218.18886464</v>
      </c>
      <c r="H39" s="15">
        <v>977898.61686852796</v>
      </c>
      <c r="I39" s="12">
        <f t="shared" si="0"/>
        <v>1264038.0244073551</v>
      </c>
      <c r="J39" s="9">
        <v>1911694.9848859101</v>
      </c>
      <c r="K39" s="15">
        <v>177903.36206958501</v>
      </c>
      <c r="L39" s="15">
        <v>67355.997957052401</v>
      </c>
      <c r="M39" s="12">
        <f t="shared" si="1"/>
        <v>96816.882669733241</v>
      </c>
      <c r="N39" s="9">
        <v>143236.95053625901</v>
      </c>
      <c r="O39" s="19">
        <v>291673345.60822999</v>
      </c>
      <c r="P39" s="19">
        <v>65565150.238841496</v>
      </c>
      <c r="Q39" s="19">
        <v>237113611.347296</v>
      </c>
      <c r="R39" s="9">
        <v>1605327.75929379</v>
      </c>
      <c r="S39" s="9">
        <v>747542.32004737505</v>
      </c>
      <c r="T39" s="9">
        <v>1480098.52132311</v>
      </c>
      <c r="U39" s="9">
        <v>73518.981273954705</v>
      </c>
      <c r="V39" s="9">
        <v>27378.216486691101</v>
      </c>
      <c r="W39" s="9">
        <v>58314.056755889098</v>
      </c>
      <c r="X39" s="9">
        <v>93022800.107343301</v>
      </c>
      <c r="Y39" s="9">
        <v>19534444.979298901</v>
      </c>
      <c r="Z39" s="9">
        <v>74933137.461743504</v>
      </c>
      <c r="AA39" s="9">
        <v>280354.46008039202</v>
      </c>
      <c r="AB39" s="9">
        <v>280354.46249900002</v>
      </c>
      <c r="AC39" s="9">
        <v>280354.46084403002</v>
      </c>
    </row>
    <row r="40" spans="1:29" x14ac:dyDescent="0.2">
      <c r="A40" s="8" t="s">
        <v>75</v>
      </c>
      <c r="B40" s="8" t="s">
        <v>50</v>
      </c>
      <c r="C40" s="8" t="s">
        <v>51</v>
      </c>
      <c r="D40" s="8" t="s">
        <v>50</v>
      </c>
      <c r="E40" s="8" t="s">
        <v>52</v>
      </c>
      <c r="F40" s="8" t="s">
        <v>53</v>
      </c>
      <c r="G40" s="15">
        <v>118737.37689545</v>
      </c>
      <c r="H40" s="15">
        <v>108498.64560646701</v>
      </c>
      <c r="I40" s="12">
        <f t="shared" si="0"/>
        <v>111168.51915993828</v>
      </c>
      <c r="J40" s="9">
        <v>119270.69810928</v>
      </c>
      <c r="K40" s="15">
        <v>11607.3679786306</v>
      </c>
      <c r="L40" s="15">
        <v>8877.1188192728405</v>
      </c>
      <c r="M40" s="12">
        <f t="shared" si="1"/>
        <v>9604.7305209761271</v>
      </c>
      <c r="N40" s="9">
        <v>10903.684505269201</v>
      </c>
      <c r="O40" s="19">
        <v>13417886.5087779</v>
      </c>
      <c r="P40" s="19">
        <v>4069697.7543379101</v>
      </c>
      <c r="Q40" s="19">
        <v>12006595.399625299</v>
      </c>
      <c r="R40" s="9">
        <v>75520.410590063795</v>
      </c>
      <c r="S40" s="9">
        <v>69889.239941232794</v>
      </c>
      <c r="T40" s="9">
        <v>75807.717476144404</v>
      </c>
      <c r="U40" s="9">
        <v>2787.9311054408599</v>
      </c>
      <c r="V40" s="9">
        <v>2329.9145871179498</v>
      </c>
      <c r="W40" s="9">
        <v>2670.9059034582201</v>
      </c>
      <c r="X40" s="9">
        <v>903832.70399999595</v>
      </c>
      <c r="Y40" s="9">
        <v>337495.79769968998</v>
      </c>
      <c r="Z40" s="9">
        <v>822721.44185930502</v>
      </c>
      <c r="AA40" s="9">
        <v>29791.6071901049</v>
      </c>
      <c r="AB40" s="9">
        <v>29791.607329397899</v>
      </c>
      <c r="AC40" s="9">
        <v>29791.607536673499</v>
      </c>
    </row>
    <row r="41" spans="1:29" x14ac:dyDescent="0.2">
      <c r="A41" s="8" t="s">
        <v>75</v>
      </c>
      <c r="B41" s="8" t="s">
        <v>50</v>
      </c>
      <c r="C41" s="8" t="s">
        <v>51</v>
      </c>
      <c r="D41" s="8" t="s">
        <v>50</v>
      </c>
      <c r="E41" s="8" t="s">
        <v>55</v>
      </c>
      <c r="F41" s="8" t="s">
        <v>53</v>
      </c>
      <c r="G41" s="15">
        <v>4919756.6054306999</v>
      </c>
      <c r="H41" s="15">
        <v>2131798.0956834899</v>
      </c>
      <c r="I41" s="12">
        <f t="shared" si="0"/>
        <v>2858792.1424320927</v>
      </c>
      <c r="J41" s="9">
        <v>4272461.1183790499</v>
      </c>
      <c r="K41" s="15">
        <v>406987.257136748</v>
      </c>
      <c r="L41" s="15">
        <v>129146.34024013</v>
      </c>
      <c r="M41" s="12">
        <f t="shared" si="1"/>
        <v>203190.97519700121</v>
      </c>
      <c r="N41" s="9">
        <v>262601.85076791898</v>
      </c>
      <c r="O41" s="19">
        <v>602350202.91638005</v>
      </c>
      <c r="P41" s="19">
        <v>149460945.29382899</v>
      </c>
      <c r="Q41" s="19">
        <v>489478895.237782</v>
      </c>
      <c r="R41" s="9">
        <v>3473662.2570088301</v>
      </c>
      <c r="S41" s="9">
        <v>1474542.29927388</v>
      </c>
      <c r="T41" s="9">
        <v>2980029.6794316601</v>
      </c>
      <c r="U41" s="9">
        <v>134747.98969861399</v>
      </c>
      <c r="V41" s="9">
        <v>40788.9813072693</v>
      </c>
      <c r="W41" s="9">
        <v>84451.900246627905</v>
      </c>
      <c r="X41" s="9">
        <v>94883201.424288407</v>
      </c>
      <c r="Y41" s="9">
        <v>23706348.0617241</v>
      </c>
      <c r="Z41" s="9">
        <v>77337898.173694804</v>
      </c>
      <c r="AA41" s="9">
        <v>539333.69662768405</v>
      </c>
      <c r="AB41" s="9">
        <v>539333.68622932001</v>
      </c>
      <c r="AC41" s="9">
        <v>539333.68624748394</v>
      </c>
    </row>
    <row r="42" spans="1:29" x14ac:dyDescent="0.2">
      <c r="A42" s="8" t="s">
        <v>76</v>
      </c>
      <c r="B42" s="8" t="s">
        <v>50</v>
      </c>
      <c r="C42" s="8" t="s">
        <v>51</v>
      </c>
      <c r="D42" s="8" t="s">
        <v>50</v>
      </c>
      <c r="E42" s="8" t="s">
        <v>55</v>
      </c>
      <c r="F42" s="8" t="s">
        <v>53</v>
      </c>
      <c r="G42" s="15">
        <v>329106.64054511499</v>
      </c>
      <c r="H42" s="15">
        <v>165479.13091382099</v>
      </c>
      <c r="I42" s="12">
        <f t="shared" si="0"/>
        <v>208146.9916335404</v>
      </c>
      <c r="J42" s="9">
        <v>307876.59653872601</v>
      </c>
      <c r="K42" s="15">
        <v>23987.8815411627</v>
      </c>
      <c r="L42" s="15">
        <v>11799.9735491308</v>
      </c>
      <c r="M42" s="12">
        <f t="shared" si="1"/>
        <v>15048.052371494203</v>
      </c>
      <c r="N42" s="9">
        <v>20815.032662928101</v>
      </c>
      <c r="O42" s="19">
        <v>53898883.417588197</v>
      </c>
      <c r="P42" s="19">
        <v>15022044.7717453</v>
      </c>
      <c r="Q42" s="19">
        <v>49051886.482513398</v>
      </c>
      <c r="R42" s="9">
        <v>161419.26075784999</v>
      </c>
      <c r="S42" s="9">
        <v>81289.756619401</v>
      </c>
      <c r="T42" s="9">
        <v>151138.74883549701</v>
      </c>
      <c r="U42" s="9">
        <v>4219.6665694378298</v>
      </c>
      <c r="V42" s="9">
        <v>2091.7186456761601</v>
      </c>
      <c r="W42" s="9">
        <v>3664.91429531015</v>
      </c>
      <c r="X42" s="9">
        <v>2852182.6360049802</v>
      </c>
      <c r="Y42" s="9">
        <v>795434.24474999297</v>
      </c>
      <c r="Z42" s="9">
        <v>2596039.38742352</v>
      </c>
      <c r="AA42" s="9">
        <v>40259.714532375299</v>
      </c>
      <c r="AB42" s="9">
        <v>40259.712810039498</v>
      </c>
      <c r="AC42" s="9">
        <v>40259.715092182203</v>
      </c>
    </row>
    <row r="43" spans="1:29" x14ac:dyDescent="0.2">
      <c r="A43" s="8" t="s">
        <v>77</v>
      </c>
      <c r="B43" s="8" t="s">
        <v>50</v>
      </c>
      <c r="C43" s="8" t="s">
        <v>51</v>
      </c>
      <c r="D43" s="8" t="s">
        <v>50</v>
      </c>
      <c r="E43" s="8" t="s">
        <v>55</v>
      </c>
      <c r="F43" s="8" t="s">
        <v>53</v>
      </c>
      <c r="G43" s="15">
        <v>9010.3683471679706</v>
      </c>
      <c r="H43" s="15">
        <v>4663.8284878730801</v>
      </c>
      <c r="I43" s="12">
        <f t="shared" si="0"/>
        <v>5797.2415536038934</v>
      </c>
      <c r="J43" s="9">
        <v>8524.3389773368799</v>
      </c>
      <c r="K43" s="15">
        <v>354.80881774425501</v>
      </c>
      <c r="L43" s="15">
        <v>181.93421462178199</v>
      </c>
      <c r="M43" s="12">
        <f t="shared" si="1"/>
        <v>228.00531539590025</v>
      </c>
      <c r="N43" s="9">
        <v>330.86304321885098</v>
      </c>
      <c r="O43" s="19">
        <v>493008.26085281401</v>
      </c>
      <c r="P43" s="19">
        <v>174121.16827392601</v>
      </c>
      <c r="Q43" s="19">
        <v>462355.16957092303</v>
      </c>
      <c r="R43" s="9">
        <v>4679.2245669364902</v>
      </c>
      <c r="S43" s="9">
        <v>2419.47014558315</v>
      </c>
      <c r="T43" s="9">
        <v>4427.0777226686496</v>
      </c>
      <c r="U43" s="9">
        <v>79.137823734432502</v>
      </c>
      <c r="V43" s="9">
        <v>40.687406536191702</v>
      </c>
      <c r="W43" s="9">
        <v>73.813808312639594</v>
      </c>
      <c r="X43" s="9">
        <v>31361.432068824801</v>
      </c>
      <c r="Y43" s="9">
        <v>11081.8536260128</v>
      </c>
      <c r="Z43" s="9">
        <v>29413.077736854601</v>
      </c>
      <c r="AA43" s="9">
        <v>869.76098574698005</v>
      </c>
      <c r="AB43" s="9">
        <v>869.76098829507805</v>
      </c>
      <c r="AC43" s="9">
        <v>869.76098154485203</v>
      </c>
    </row>
    <row r="44" spans="1:29" x14ac:dyDescent="0.2">
      <c r="A44" s="8" t="s">
        <v>78</v>
      </c>
      <c r="B44" s="8" t="s">
        <v>50</v>
      </c>
      <c r="C44" s="8" t="s">
        <v>51</v>
      </c>
      <c r="D44" s="8" t="s">
        <v>50</v>
      </c>
      <c r="E44" s="8" t="s">
        <v>55</v>
      </c>
      <c r="F44" s="8" t="s">
        <v>53</v>
      </c>
      <c r="G44" s="15">
        <v>3439530.88238553</v>
      </c>
      <c r="H44" s="15">
        <v>1352555.2639468401</v>
      </c>
      <c r="I44" s="12">
        <f t="shared" si="0"/>
        <v>1896759.5069475656</v>
      </c>
      <c r="J44" s="9">
        <v>2805845.4341691299</v>
      </c>
      <c r="K44" s="15">
        <v>224856.29545132001</v>
      </c>
      <c r="L44" s="15">
        <v>63677.994902594903</v>
      </c>
      <c r="M44" s="12">
        <f t="shared" si="1"/>
        <v>106632.0297524723</v>
      </c>
      <c r="N44" s="9">
        <v>152837.27810945699</v>
      </c>
      <c r="O44" s="19">
        <v>313672540.44024497</v>
      </c>
      <c r="P44" s="19">
        <v>67288522.251102</v>
      </c>
      <c r="Q44" s="19">
        <v>222632478.36460701</v>
      </c>
      <c r="R44" s="9">
        <v>2517453.0514677302</v>
      </c>
      <c r="S44" s="9">
        <v>959750.11394050205</v>
      </c>
      <c r="T44" s="9">
        <v>2046238.8095287399</v>
      </c>
      <c r="U44" s="9">
        <v>77346.419545140307</v>
      </c>
      <c r="V44" s="9">
        <v>21852.338942587299</v>
      </c>
      <c r="W44" s="9">
        <v>51906.454378373797</v>
      </c>
      <c r="X44" s="9">
        <v>68644579.833897904</v>
      </c>
      <c r="Y44" s="9">
        <v>14694863.3831496</v>
      </c>
      <c r="Z44" s="9">
        <v>48735453.076912701</v>
      </c>
      <c r="AA44" s="9">
        <v>251847.684856965</v>
      </c>
      <c r="AB44" s="9">
        <v>251847.68575948299</v>
      </c>
      <c r="AC44" s="9">
        <v>251847.68316703301</v>
      </c>
    </row>
    <row r="45" spans="1:29" x14ac:dyDescent="0.2">
      <c r="A45" s="8" t="s">
        <v>79</v>
      </c>
      <c r="B45" s="8" t="s">
        <v>50</v>
      </c>
      <c r="C45" s="8" t="s">
        <v>51</v>
      </c>
      <c r="D45" s="8" t="s">
        <v>50</v>
      </c>
      <c r="E45" s="8" t="s">
        <v>52</v>
      </c>
      <c r="F45" s="8" t="s">
        <v>53</v>
      </c>
      <c r="G45" s="15">
        <v>367.24687997717399</v>
      </c>
      <c r="H45" s="15">
        <v>252.17487801704601</v>
      </c>
      <c r="I45" s="12">
        <f t="shared" si="0"/>
        <v>282.18130030775717</v>
      </c>
      <c r="J45" s="9">
        <v>308.13175641000299</v>
      </c>
      <c r="K45" s="15">
        <v>66.883899008302294</v>
      </c>
      <c r="L45" s="15">
        <v>10.8039596486778</v>
      </c>
      <c r="M45" s="12">
        <f t="shared" si="1"/>
        <v>25.749269665171681</v>
      </c>
      <c r="N45" s="9">
        <v>31.229231291770699</v>
      </c>
      <c r="O45" s="19">
        <v>79355.074871689096</v>
      </c>
      <c r="P45" s="19">
        <v>30200.3186045289</v>
      </c>
      <c r="Q45" s="19">
        <v>71838.980202309802</v>
      </c>
      <c r="R45" s="9">
        <v>164.94002336263699</v>
      </c>
      <c r="S45" s="9">
        <v>116.423499680124</v>
      </c>
      <c r="T45" s="9">
        <v>140.828366540838</v>
      </c>
      <c r="U45" s="9">
        <v>28.594566770683699</v>
      </c>
      <c r="V45" s="9">
        <v>4.9936650523159196</v>
      </c>
      <c r="W45" s="9">
        <v>13.567728778522</v>
      </c>
      <c r="X45" s="9">
        <v>16196.0462151468</v>
      </c>
      <c r="Y45" s="9">
        <v>6255.9901856780098</v>
      </c>
      <c r="Z45" s="9">
        <v>14673.974732279799</v>
      </c>
      <c r="AA45" s="9">
        <v>108.212000867352</v>
      </c>
      <c r="AB45" s="9">
        <v>108.212000144646</v>
      </c>
      <c r="AC45" s="9">
        <v>108.212001414387</v>
      </c>
    </row>
    <row r="46" spans="1:29" x14ac:dyDescent="0.2">
      <c r="A46" s="8" t="s">
        <v>79</v>
      </c>
      <c r="B46" s="8" t="s">
        <v>50</v>
      </c>
      <c r="C46" s="8" t="s">
        <v>51</v>
      </c>
      <c r="D46" s="8" t="s">
        <v>50</v>
      </c>
      <c r="E46" s="8" t="s">
        <v>71</v>
      </c>
      <c r="F46" s="8" t="s">
        <v>53</v>
      </c>
      <c r="G46" s="15">
        <v>0</v>
      </c>
      <c r="H46" s="15">
        <v>0</v>
      </c>
      <c r="I46" s="12">
        <f t="shared" si="0"/>
        <v>0</v>
      </c>
      <c r="J46" s="9">
        <v>0</v>
      </c>
      <c r="K46" s="15">
        <v>0</v>
      </c>
      <c r="L46" s="15">
        <v>0</v>
      </c>
      <c r="M46" s="12">
        <f t="shared" si="1"/>
        <v>0</v>
      </c>
      <c r="N46" s="9">
        <v>0</v>
      </c>
      <c r="O46" s="19">
        <v>0</v>
      </c>
      <c r="P46" s="19">
        <v>0</v>
      </c>
      <c r="Q46" s="19">
        <v>0</v>
      </c>
      <c r="R46" s="9">
        <v>0</v>
      </c>
      <c r="S46" s="9">
        <v>0</v>
      </c>
      <c r="T46" s="9">
        <v>0</v>
      </c>
      <c r="U46" s="9">
        <v>0</v>
      </c>
      <c r="V46" s="9">
        <v>0</v>
      </c>
      <c r="W46" s="9">
        <v>0</v>
      </c>
      <c r="X46" s="9">
        <v>0</v>
      </c>
      <c r="Y46" s="9">
        <v>0</v>
      </c>
      <c r="Z46" s="9">
        <v>0</v>
      </c>
      <c r="AA46" s="9">
        <v>1.43320989608765</v>
      </c>
      <c r="AB46" s="9">
        <v>1.43320989608765</v>
      </c>
      <c r="AC46" s="9">
        <v>1.43320989608765</v>
      </c>
    </row>
    <row r="47" spans="1:29" x14ac:dyDescent="0.2">
      <c r="A47" s="8" t="s">
        <v>79</v>
      </c>
      <c r="B47" s="8" t="s">
        <v>50</v>
      </c>
      <c r="C47" s="8" t="s">
        <v>51</v>
      </c>
      <c r="D47" s="8" t="s">
        <v>50</v>
      </c>
      <c r="E47" s="8" t="s">
        <v>54</v>
      </c>
      <c r="F47" s="8" t="s">
        <v>53</v>
      </c>
      <c r="G47" s="15">
        <v>0</v>
      </c>
      <c r="H47" s="15">
        <v>0</v>
      </c>
      <c r="I47" s="12">
        <f t="shared" si="0"/>
        <v>0</v>
      </c>
      <c r="J47" s="9">
        <v>0</v>
      </c>
      <c r="K47" s="15">
        <v>0</v>
      </c>
      <c r="L47" s="15">
        <v>0</v>
      </c>
      <c r="M47" s="12">
        <f t="shared" si="1"/>
        <v>0</v>
      </c>
      <c r="N47" s="9">
        <v>0</v>
      </c>
      <c r="O47" s="19">
        <v>0</v>
      </c>
      <c r="P47" s="19">
        <v>0</v>
      </c>
      <c r="Q47" s="19">
        <v>0</v>
      </c>
      <c r="R47" s="9">
        <v>0</v>
      </c>
      <c r="S47" s="9">
        <v>0</v>
      </c>
      <c r="T47" s="9">
        <v>0</v>
      </c>
      <c r="U47" s="9">
        <v>0</v>
      </c>
      <c r="V47" s="9">
        <v>0</v>
      </c>
      <c r="W47" s="9">
        <v>0</v>
      </c>
      <c r="X47" s="9">
        <v>0</v>
      </c>
      <c r="Y47" s="9">
        <v>0</v>
      </c>
      <c r="Z47" s="9">
        <v>0</v>
      </c>
      <c r="AA47" s="9">
        <v>54.634949900209897</v>
      </c>
      <c r="AB47" s="9">
        <v>54.634949900209897</v>
      </c>
      <c r="AC47" s="9">
        <v>54.634949900209897</v>
      </c>
    </row>
    <row r="48" spans="1:29" x14ac:dyDescent="0.2">
      <c r="A48" s="8" t="s">
        <v>79</v>
      </c>
      <c r="B48" s="8" t="s">
        <v>50</v>
      </c>
      <c r="C48" s="8" t="s">
        <v>51</v>
      </c>
      <c r="D48" s="8" t="s">
        <v>50</v>
      </c>
      <c r="E48" s="8" t="s">
        <v>55</v>
      </c>
      <c r="F48" s="8" t="s">
        <v>53</v>
      </c>
      <c r="G48" s="15">
        <v>4237660.7841379596</v>
      </c>
      <c r="H48" s="15">
        <v>1355082.74385995</v>
      </c>
      <c r="I48" s="12">
        <f t="shared" si="0"/>
        <v>2106749.9825378964</v>
      </c>
      <c r="J48" s="9">
        <v>2629342.44627961</v>
      </c>
      <c r="K48" s="15">
        <v>539730.70207989996</v>
      </c>
      <c r="L48" s="15">
        <v>60664.686363629997</v>
      </c>
      <c r="M48" s="12">
        <f t="shared" si="1"/>
        <v>188335.83232069877</v>
      </c>
      <c r="N48" s="9">
        <v>198536.31582297801</v>
      </c>
      <c r="O48" s="19">
        <v>239675961.88453999</v>
      </c>
      <c r="P48" s="19">
        <v>60732083.2975927</v>
      </c>
      <c r="Q48" s="19">
        <v>216672497.69902799</v>
      </c>
      <c r="R48" s="9">
        <v>2107167.0532344598</v>
      </c>
      <c r="S48" s="9">
        <v>631744.37054014194</v>
      </c>
      <c r="T48" s="9">
        <v>1260995.8595483999</v>
      </c>
      <c r="U48" s="9">
        <v>242342.62431879301</v>
      </c>
      <c r="V48" s="9">
        <v>21982.898014046699</v>
      </c>
      <c r="W48" s="9">
        <v>82770.042848346799</v>
      </c>
      <c r="X48" s="9">
        <v>44035520.005913101</v>
      </c>
      <c r="Y48" s="9">
        <v>10567213.1230458</v>
      </c>
      <c r="Z48" s="9">
        <v>39881186.8999428</v>
      </c>
      <c r="AA48" s="9">
        <v>252108.389885888</v>
      </c>
      <c r="AB48" s="9">
        <v>252108.390878484</v>
      </c>
      <c r="AC48" s="9">
        <v>252108.381576763</v>
      </c>
    </row>
    <row r="49" spans="1:29" x14ac:dyDescent="0.2">
      <c r="A49" s="8" t="s">
        <v>80</v>
      </c>
      <c r="B49" s="8" t="s">
        <v>50</v>
      </c>
      <c r="C49" s="8" t="s">
        <v>51</v>
      </c>
      <c r="D49" s="8" t="s">
        <v>50</v>
      </c>
      <c r="E49" s="8" t="s">
        <v>52</v>
      </c>
      <c r="F49" s="8" t="s">
        <v>53</v>
      </c>
      <c r="G49" s="15">
        <v>326.67316871881502</v>
      </c>
      <c r="H49" s="15">
        <v>162.62080636713699</v>
      </c>
      <c r="I49" s="12">
        <f t="shared" si="0"/>
        <v>205.39945259438252</v>
      </c>
      <c r="J49" s="9">
        <v>326.74849655479198</v>
      </c>
      <c r="K49" s="15">
        <v>7.4133951591211398</v>
      </c>
      <c r="L49" s="15">
        <v>3.0785661485606401</v>
      </c>
      <c r="M49" s="12">
        <f t="shared" si="1"/>
        <v>4.2337985573524586</v>
      </c>
      <c r="N49" s="9">
        <v>7.4218220099573999</v>
      </c>
      <c r="O49" s="19">
        <v>16532.876275181799</v>
      </c>
      <c r="P49" s="19">
        <v>6313.2035173028698</v>
      </c>
      <c r="Q49" s="19">
        <v>16532.878976285501</v>
      </c>
      <c r="R49" s="9">
        <v>217.17071334086401</v>
      </c>
      <c r="S49" s="9">
        <v>108.10597547935301</v>
      </c>
      <c r="T49" s="9">
        <v>217.220805235207</v>
      </c>
      <c r="U49" s="9">
        <v>4.4606253914826102</v>
      </c>
      <c r="V49" s="9">
        <v>1.8526144963125299</v>
      </c>
      <c r="W49" s="9">
        <v>4.4656938265397903</v>
      </c>
      <c r="X49" s="9">
        <v>7041.9631043672598</v>
      </c>
      <c r="Y49" s="9">
        <v>2690.3674565367401</v>
      </c>
      <c r="Z49" s="9">
        <v>7041.9646281003998</v>
      </c>
      <c r="AA49" s="9">
        <v>9.9830002810340392</v>
      </c>
      <c r="AB49" s="9">
        <v>9.9830002901144308</v>
      </c>
      <c r="AC49" s="9">
        <v>9.9830004475079495</v>
      </c>
    </row>
    <row r="50" spans="1:29" x14ac:dyDescent="0.2">
      <c r="A50" s="8" t="s">
        <v>80</v>
      </c>
      <c r="B50" s="8" t="s">
        <v>50</v>
      </c>
      <c r="C50" s="8" t="s">
        <v>51</v>
      </c>
      <c r="D50" s="8" t="s">
        <v>50</v>
      </c>
      <c r="E50" s="8" t="s">
        <v>55</v>
      </c>
      <c r="F50" s="8" t="s">
        <v>53</v>
      </c>
      <c r="G50" s="15">
        <v>34179840.494936101</v>
      </c>
      <c r="H50" s="15">
        <v>9220573.7829878107</v>
      </c>
      <c r="I50" s="12">
        <f t="shared" si="0"/>
        <v>15729005.758341078</v>
      </c>
      <c r="J50" s="9">
        <v>27193543.873350602</v>
      </c>
      <c r="K50" s="15">
        <v>2277418.03877693</v>
      </c>
      <c r="L50" s="15">
        <v>258757.401911266</v>
      </c>
      <c r="M50" s="12">
        <f t="shared" si="1"/>
        <v>796730.68398958561</v>
      </c>
      <c r="N50" s="9">
        <v>1265032.69121154</v>
      </c>
      <c r="O50" s="19">
        <v>1189181544.6179399</v>
      </c>
      <c r="P50" s="19">
        <v>261680930.902363</v>
      </c>
      <c r="Q50" s="19">
        <v>903595932.78733802</v>
      </c>
      <c r="R50" s="9">
        <v>22217065.8974238</v>
      </c>
      <c r="S50" s="9">
        <v>5664046.5495940102</v>
      </c>
      <c r="T50" s="9">
        <v>17537089.9103701</v>
      </c>
      <c r="U50" s="9">
        <v>1216581.8231031999</v>
      </c>
      <c r="V50" s="9">
        <v>135575.66936157399</v>
      </c>
      <c r="W50" s="9">
        <v>669229.50295854802</v>
      </c>
      <c r="X50" s="9">
        <v>451648012.86836803</v>
      </c>
      <c r="Y50" s="9">
        <v>100535454.669431</v>
      </c>
      <c r="Z50" s="9">
        <v>341611722.51648903</v>
      </c>
      <c r="AA50" s="9">
        <v>627505.69815641595</v>
      </c>
      <c r="AB50" s="9">
        <v>627505.69882851804</v>
      </c>
      <c r="AC50" s="9">
        <v>627505.69813242601</v>
      </c>
    </row>
    <row r="51" spans="1:29" x14ac:dyDescent="0.2">
      <c r="A51" s="8" t="s">
        <v>81</v>
      </c>
      <c r="B51" s="8" t="s">
        <v>50</v>
      </c>
      <c r="C51" s="8" t="s">
        <v>51</v>
      </c>
      <c r="D51" s="8" t="s">
        <v>50</v>
      </c>
      <c r="E51" s="8" t="s">
        <v>52</v>
      </c>
      <c r="F51" s="8" t="s">
        <v>53</v>
      </c>
      <c r="G51" s="15">
        <v>80992.1083841324</v>
      </c>
      <c r="H51" s="15">
        <v>51827.733136713498</v>
      </c>
      <c r="I51" s="12">
        <f t="shared" si="0"/>
        <v>59432.698242144106</v>
      </c>
      <c r="J51" s="9">
        <v>78146.562835216493</v>
      </c>
      <c r="K51" s="15">
        <v>4639.4210537560302</v>
      </c>
      <c r="L51" s="15">
        <v>1344.6196254245001</v>
      </c>
      <c r="M51" s="12">
        <f t="shared" si="1"/>
        <v>2222.6845689942124</v>
      </c>
      <c r="N51" s="9">
        <v>3854.71852735523</v>
      </c>
      <c r="O51" s="19">
        <v>11034559.149026901</v>
      </c>
      <c r="P51" s="19">
        <v>3907901.17863476</v>
      </c>
      <c r="Q51" s="19">
        <v>9766452.8021116294</v>
      </c>
      <c r="R51" s="9">
        <v>56619.113788962401</v>
      </c>
      <c r="S51" s="9">
        <v>35930.580518588402</v>
      </c>
      <c r="T51" s="9">
        <v>54603.940697819002</v>
      </c>
      <c r="U51" s="9">
        <v>1796.9722851260401</v>
      </c>
      <c r="V51" s="9">
        <v>522.81491658855498</v>
      </c>
      <c r="W51" s="9">
        <v>1480.37029950073</v>
      </c>
      <c r="X51" s="9">
        <v>2212496.1226322702</v>
      </c>
      <c r="Y51" s="9">
        <v>763232.84101030196</v>
      </c>
      <c r="Z51" s="9">
        <v>1953321.4407482101</v>
      </c>
      <c r="AA51" s="9">
        <v>11534.8059968669</v>
      </c>
      <c r="AB51" s="9">
        <v>11534.806059407099</v>
      </c>
      <c r="AC51" s="9">
        <v>11534.8059976492</v>
      </c>
    </row>
    <row r="52" spans="1:29" x14ac:dyDescent="0.2">
      <c r="A52" s="8" t="s">
        <v>81</v>
      </c>
      <c r="B52" s="8" t="s">
        <v>50</v>
      </c>
      <c r="C52" s="8" t="s">
        <v>51</v>
      </c>
      <c r="D52" s="8" t="s">
        <v>50</v>
      </c>
      <c r="E52" s="8" t="s">
        <v>54</v>
      </c>
      <c r="F52" s="8" t="s">
        <v>53</v>
      </c>
      <c r="G52" s="15">
        <v>861.35961568355594</v>
      </c>
      <c r="H52" s="15">
        <v>826.51464669406403</v>
      </c>
      <c r="I52" s="12">
        <f t="shared" si="0"/>
        <v>835.60089561991231</v>
      </c>
      <c r="J52" s="9">
        <v>862.76090596616302</v>
      </c>
      <c r="K52" s="15">
        <v>26.2521440838464</v>
      </c>
      <c r="L52" s="15">
        <v>10.285591594409199</v>
      </c>
      <c r="M52" s="12">
        <f t="shared" si="1"/>
        <v>14.540679591545345</v>
      </c>
      <c r="N52" s="9">
        <v>33.829187435796499</v>
      </c>
      <c r="O52" s="19">
        <v>55964.187616348303</v>
      </c>
      <c r="P52" s="19">
        <v>16231.1683440208</v>
      </c>
      <c r="Q52" s="19">
        <v>48917.484091758699</v>
      </c>
      <c r="R52" s="9">
        <v>547.60495211184002</v>
      </c>
      <c r="S52" s="9">
        <v>524.79343076050304</v>
      </c>
      <c r="T52" s="9">
        <v>548.52202797681105</v>
      </c>
      <c r="U52" s="9">
        <v>6.1828328530537</v>
      </c>
      <c r="V52" s="9">
        <v>2.42755974587635</v>
      </c>
      <c r="W52" s="9">
        <v>7.9646443903911903</v>
      </c>
      <c r="X52" s="9">
        <v>8221.5584170818292</v>
      </c>
      <c r="Y52" s="9">
        <v>2373.5701935291299</v>
      </c>
      <c r="Z52" s="9">
        <v>7184.4742041826203</v>
      </c>
      <c r="AA52" s="9">
        <v>301.51000799844002</v>
      </c>
      <c r="AB52" s="9">
        <v>301.50999313266902</v>
      </c>
      <c r="AC52" s="9">
        <v>301.50999987730802</v>
      </c>
    </row>
    <row r="53" spans="1:29" x14ac:dyDescent="0.2">
      <c r="A53" s="8" t="s">
        <v>81</v>
      </c>
      <c r="B53" s="8" t="s">
        <v>50</v>
      </c>
      <c r="C53" s="8" t="s">
        <v>51</v>
      </c>
      <c r="D53" s="8" t="s">
        <v>50</v>
      </c>
      <c r="E53" s="8" t="s">
        <v>55</v>
      </c>
      <c r="F53" s="8" t="s">
        <v>53</v>
      </c>
      <c r="G53" s="15">
        <v>6451714.2826484703</v>
      </c>
      <c r="H53" s="15">
        <v>1912046.5447190001</v>
      </c>
      <c r="I53" s="12">
        <f t="shared" si="0"/>
        <v>3095820.0507281222</v>
      </c>
      <c r="J53" s="9">
        <v>5275102.6421084097</v>
      </c>
      <c r="K53" s="15">
        <v>432207.135579772</v>
      </c>
      <c r="L53" s="15">
        <v>59610.280976381597</v>
      </c>
      <c r="M53" s="12">
        <f t="shared" si="1"/>
        <v>158907.38376938738</v>
      </c>
      <c r="N53" s="9">
        <v>231638.308503206</v>
      </c>
      <c r="O53" s="19">
        <v>201988586.796893</v>
      </c>
      <c r="P53" s="19">
        <v>39595072.926875398</v>
      </c>
      <c r="Q53" s="19">
        <v>164627946.481727</v>
      </c>
      <c r="R53" s="9">
        <v>4429587.9141619997</v>
      </c>
      <c r="S53" s="9">
        <v>1236391.5336758301</v>
      </c>
      <c r="T53" s="9">
        <v>3612048.0816802699</v>
      </c>
      <c r="U53" s="9">
        <v>186813.34737273201</v>
      </c>
      <c r="V53" s="9">
        <v>24624.901109697701</v>
      </c>
      <c r="W53" s="9">
        <v>95387.941002647</v>
      </c>
      <c r="X53" s="9">
        <v>46267230.549669899</v>
      </c>
      <c r="Y53" s="9">
        <v>8637154.5066629406</v>
      </c>
      <c r="Z53" s="9">
        <v>37524568.903044797</v>
      </c>
      <c r="AA53" s="9">
        <v>185473.347982951</v>
      </c>
      <c r="AB53" s="9">
        <v>185473.34596390699</v>
      </c>
      <c r="AC53" s="9">
        <v>185473.34816713899</v>
      </c>
    </row>
    <row r="54" spans="1:29" x14ac:dyDescent="0.2">
      <c r="A54" s="8" t="s">
        <v>82</v>
      </c>
      <c r="B54" s="8" t="s">
        <v>50</v>
      </c>
      <c r="C54" s="8" t="s">
        <v>51</v>
      </c>
      <c r="D54" s="8" t="s">
        <v>50</v>
      </c>
      <c r="E54" s="8" t="s">
        <v>52</v>
      </c>
      <c r="F54" s="8" t="s">
        <v>53</v>
      </c>
      <c r="G54" s="15">
        <v>884.52024466381397</v>
      </c>
      <c r="H54" s="15">
        <v>458.06646413565602</v>
      </c>
      <c r="I54" s="12">
        <f t="shared" si="0"/>
        <v>569.26946754244523</v>
      </c>
      <c r="J54" s="9">
        <v>885.39357433887199</v>
      </c>
      <c r="K54" s="15">
        <v>24.7285942509479</v>
      </c>
      <c r="L54" s="15">
        <v>11.3946274922346</v>
      </c>
      <c r="M54" s="12">
        <f t="shared" si="1"/>
        <v>14.948131102155919</v>
      </c>
      <c r="N54" s="9">
        <v>24.795764314971201</v>
      </c>
      <c r="O54" s="19">
        <v>46806.778976559603</v>
      </c>
      <c r="P54" s="19">
        <v>20188.316906571399</v>
      </c>
      <c r="Q54" s="19">
        <v>46828.031114041798</v>
      </c>
      <c r="R54" s="9">
        <v>682.573232755763</v>
      </c>
      <c r="S54" s="9">
        <v>353.22843094891903</v>
      </c>
      <c r="T54" s="9">
        <v>683.24688401143101</v>
      </c>
      <c r="U54" s="9">
        <v>11.893118725332901</v>
      </c>
      <c r="V54" s="9">
        <v>5.46545625596627</v>
      </c>
      <c r="W54" s="9">
        <v>11.9253487150418</v>
      </c>
      <c r="X54" s="9">
        <v>11107.7668411881</v>
      </c>
      <c r="Y54" s="9">
        <v>4787.0786353349704</v>
      </c>
      <c r="Z54" s="9">
        <v>11112.8144134544</v>
      </c>
      <c r="AA54" s="9">
        <v>85.249809368338902</v>
      </c>
      <c r="AB54" s="9">
        <v>85.249809347849805</v>
      </c>
      <c r="AC54" s="9">
        <v>85.249810334178605</v>
      </c>
    </row>
    <row r="55" spans="1:29" x14ac:dyDescent="0.2">
      <c r="A55" s="8" t="s">
        <v>82</v>
      </c>
      <c r="B55" s="8" t="s">
        <v>50</v>
      </c>
      <c r="C55" s="8" t="s">
        <v>51</v>
      </c>
      <c r="D55" s="8" t="s">
        <v>50</v>
      </c>
      <c r="E55" s="8" t="s">
        <v>71</v>
      </c>
      <c r="F55" s="8" t="s">
        <v>53</v>
      </c>
      <c r="G55" s="15">
        <v>26.836591687053399</v>
      </c>
      <c r="H55" s="15">
        <v>13.722500862903001</v>
      </c>
      <c r="I55" s="12">
        <f t="shared" si="0"/>
        <v>17.142159342161456</v>
      </c>
      <c r="J55" s="9">
        <v>26.837462825700602</v>
      </c>
      <c r="K55" s="15">
        <v>1.1610552230558799</v>
      </c>
      <c r="L55" s="15">
        <v>0.49857301839074403</v>
      </c>
      <c r="M55" s="12">
        <f t="shared" si="1"/>
        <v>0.67512459890581078</v>
      </c>
      <c r="N55" s="9">
        <v>1.16120934288483</v>
      </c>
      <c r="O55" s="19">
        <v>5560.25718891621</v>
      </c>
      <c r="P55" s="19">
        <v>2159.1054476909299</v>
      </c>
      <c r="Q55" s="19">
        <v>5560.2596325874301</v>
      </c>
      <c r="R55" s="9">
        <v>16.401891680667202</v>
      </c>
      <c r="S55" s="9">
        <v>8.3867172903846896</v>
      </c>
      <c r="T55" s="9">
        <v>16.4024246511981</v>
      </c>
      <c r="U55" s="9">
        <v>0.35576690173184</v>
      </c>
      <c r="V55" s="9">
        <v>0.152757838735852</v>
      </c>
      <c r="W55" s="9">
        <v>0.355814113368979</v>
      </c>
      <c r="X55" s="9">
        <v>1029.7638893425501</v>
      </c>
      <c r="Y55" s="9">
        <v>399.85011544218298</v>
      </c>
      <c r="Z55" s="9">
        <v>1029.7644135654</v>
      </c>
      <c r="AA55" s="9">
        <v>2.0753418327658402</v>
      </c>
      <c r="AB55" s="9">
        <v>2.0753418335807501</v>
      </c>
      <c r="AC55" s="9">
        <v>2.0753418362582998</v>
      </c>
    </row>
    <row r="56" spans="1:29" x14ac:dyDescent="0.2">
      <c r="A56" s="8" t="s">
        <v>82</v>
      </c>
      <c r="B56" s="8" t="s">
        <v>50</v>
      </c>
      <c r="C56" s="8" t="s">
        <v>51</v>
      </c>
      <c r="D56" s="8" t="s">
        <v>50</v>
      </c>
      <c r="E56" s="8" t="s">
        <v>55</v>
      </c>
      <c r="F56" s="8" t="s">
        <v>53</v>
      </c>
      <c r="G56" s="15">
        <v>8307580.7754386999</v>
      </c>
      <c r="H56" s="15">
        <v>2730201.6619044198</v>
      </c>
      <c r="I56" s="12">
        <f t="shared" si="0"/>
        <v>4184571.0141825755</v>
      </c>
      <c r="J56" s="9">
        <v>4682555.4405300701</v>
      </c>
      <c r="K56" s="15">
        <v>1052793.2614541301</v>
      </c>
      <c r="L56" s="15">
        <v>133311.51573514301</v>
      </c>
      <c r="M56" s="12">
        <f t="shared" si="1"/>
        <v>378353.50224932516</v>
      </c>
      <c r="N56" s="9">
        <v>396237.47549325199</v>
      </c>
      <c r="O56" s="19">
        <v>525063203.345653</v>
      </c>
      <c r="P56" s="19">
        <v>126297771.162966</v>
      </c>
      <c r="Q56" s="19">
        <v>433547598.05906498</v>
      </c>
      <c r="R56" s="9">
        <v>6054991.8101241495</v>
      </c>
      <c r="S56" s="9">
        <v>1908742.0878670199</v>
      </c>
      <c r="T56" s="9">
        <v>3242112.24187215</v>
      </c>
      <c r="U56" s="9">
        <v>486292.091914905</v>
      </c>
      <c r="V56" s="9">
        <v>50141.9971744996</v>
      </c>
      <c r="W56" s="9">
        <v>169604.58260828501</v>
      </c>
      <c r="X56" s="9">
        <v>106239711.98146901</v>
      </c>
      <c r="Y56" s="9">
        <v>24796804.426901799</v>
      </c>
      <c r="Z56" s="9">
        <v>87578207.316113994</v>
      </c>
      <c r="AA56" s="9">
        <v>494901.948303451</v>
      </c>
      <c r="AB56" s="9">
        <v>494901.94757912401</v>
      </c>
      <c r="AC56" s="9">
        <v>494901.95499946899</v>
      </c>
    </row>
    <row r="57" spans="1:29" x14ac:dyDescent="0.2">
      <c r="A57" s="8" t="s">
        <v>83</v>
      </c>
      <c r="B57" s="8" t="s">
        <v>50</v>
      </c>
      <c r="C57" s="8" t="s">
        <v>51</v>
      </c>
      <c r="D57" s="8" t="s">
        <v>50</v>
      </c>
      <c r="E57" s="8" t="s">
        <v>71</v>
      </c>
      <c r="F57" s="8" t="s">
        <v>53</v>
      </c>
      <c r="G57" s="15">
        <v>0</v>
      </c>
      <c r="H57" s="15">
        <v>4.3386369722429698</v>
      </c>
      <c r="I57" s="12">
        <f t="shared" si="0"/>
        <v>3.2072846803073136</v>
      </c>
      <c r="J57" s="9">
        <v>8.5088120885193295</v>
      </c>
      <c r="K57" s="15">
        <v>0</v>
      </c>
      <c r="L57" s="15">
        <v>0.12644919002195801</v>
      </c>
      <c r="M57" s="12">
        <f t="shared" si="1"/>
        <v>9.2750466952843738E-2</v>
      </c>
      <c r="N57" s="9">
        <v>0.29363845335319599</v>
      </c>
      <c r="O57" s="19">
        <v>0</v>
      </c>
      <c r="P57" s="19">
        <v>693.75102956220496</v>
      </c>
      <c r="Q57" s="19">
        <v>1795.55068206787</v>
      </c>
      <c r="R57" s="9">
        <v>0</v>
      </c>
      <c r="S57" s="9">
        <v>3.4417302067158699</v>
      </c>
      <c r="T57" s="9">
        <v>6.7508314140141001</v>
      </c>
      <c r="U57" s="9">
        <v>0</v>
      </c>
      <c r="V57" s="9">
        <v>6.1106456314519199E-2</v>
      </c>
      <c r="W57" s="9">
        <v>0.14203054760582701</v>
      </c>
      <c r="X57" s="9">
        <v>0</v>
      </c>
      <c r="Y57" s="9">
        <v>182.376421813853</v>
      </c>
      <c r="Z57" s="9">
        <v>472.330842494965</v>
      </c>
      <c r="AA57" s="9">
        <v>0.49421031353995198</v>
      </c>
      <c r="AB57" s="9">
        <v>0.49421031319070602</v>
      </c>
      <c r="AC57" s="9">
        <v>0.49421031353995198</v>
      </c>
    </row>
    <row r="58" spans="1:29" x14ac:dyDescent="0.2">
      <c r="A58" s="8" t="s">
        <v>83</v>
      </c>
      <c r="B58" s="8" t="s">
        <v>50</v>
      </c>
      <c r="C58" s="8" t="s">
        <v>51</v>
      </c>
      <c r="D58" s="8" t="s">
        <v>50</v>
      </c>
      <c r="E58" s="8" t="s">
        <v>55</v>
      </c>
      <c r="F58" s="8" t="s">
        <v>53</v>
      </c>
      <c r="G58" s="15">
        <v>6665169.9189203996</v>
      </c>
      <c r="H58" s="15">
        <v>3219322.14765544</v>
      </c>
      <c r="I58" s="12">
        <f t="shared" si="0"/>
        <v>4117868.8107256559</v>
      </c>
      <c r="J58" s="9">
        <v>5303061.17037821</v>
      </c>
      <c r="K58" s="15">
        <v>578613.951146345</v>
      </c>
      <c r="L58" s="15">
        <v>176303.10090165</v>
      </c>
      <c r="M58" s="12">
        <f t="shared" si="1"/>
        <v>283518.98680603289</v>
      </c>
      <c r="N58" s="9">
        <v>346376.55984595598</v>
      </c>
      <c r="O58" s="19">
        <v>728537318.36499</v>
      </c>
      <c r="P58" s="19">
        <v>232865697.998669</v>
      </c>
      <c r="Q58" s="19">
        <v>646860999.58488202</v>
      </c>
      <c r="R58" s="9">
        <v>4685197.76078148</v>
      </c>
      <c r="S58" s="9">
        <v>2182114.4331190898</v>
      </c>
      <c r="T58" s="9">
        <v>3627700.5554828802</v>
      </c>
      <c r="U58" s="9">
        <v>222142.96537915201</v>
      </c>
      <c r="V58" s="9">
        <v>56542.136523471403</v>
      </c>
      <c r="W58" s="9">
        <v>119016.774008233</v>
      </c>
      <c r="X58" s="9">
        <v>153970250.94055101</v>
      </c>
      <c r="Y58" s="9">
        <v>47202147.471573599</v>
      </c>
      <c r="Z58" s="9">
        <v>137664536.476722</v>
      </c>
      <c r="AA58" s="9">
        <v>796049.85700320604</v>
      </c>
      <c r="AB58" s="9">
        <v>796049.85828216397</v>
      </c>
      <c r="AC58" s="9">
        <v>796049.87034425302</v>
      </c>
    </row>
    <row r="59" spans="1:29" x14ac:dyDescent="0.2">
      <c r="A59" s="8" t="s">
        <v>84</v>
      </c>
      <c r="B59" s="8" t="s">
        <v>50</v>
      </c>
      <c r="C59" s="8" t="s">
        <v>51</v>
      </c>
      <c r="D59" s="8" t="s">
        <v>50</v>
      </c>
      <c r="E59" s="8" t="s">
        <v>55</v>
      </c>
      <c r="F59" s="8" t="s">
        <v>53</v>
      </c>
      <c r="G59" s="15">
        <v>49059.454322576501</v>
      </c>
      <c r="H59" s="15">
        <v>41676.1425394416</v>
      </c>
      <c r="I59" s="12">
        <f t="shared" si="0"/>
        <v>43601.430771982254</v>
      </c>
      <c r="J59" s="9">
        <v>47920.825997069602</v>
      </c>
      <c r="K59" s="15">
        <v>6397.7390188872796</v>
      </c>
      <c r="L59" s="15">
        <v>5141.5043608564902</v>
      </c>
      <c r="M59" s="12">
        <f t="shared" si="1"/>
        <v>5476.2910355947924</v>
      </c>
      <c r="N59" s="9">
        <v>6295.3733410050199</v>
      </c>
      <c r="O59" s="19">
        <v>13266526.251923401</v>
      </c>
      <c r="P59" s="19">
        <v>7255469.64574474</v>
      </c>
      <c r="Q59" s="19">
        <v>13026552.637558701</v>
      </c>
      <c r="R59" s="9">
        <v>16729.7731201649</v>
      </c>
      <c r="S59" s="9">
        <v>14214.854268073999</v>
      </c>
      <c r="T59" s="9">
        <v>16353.6405836295</v>
      </c>
      <c r="U59" s="9">
        <v>1460.2379812412</v>
      </c>
      <c r="V59" s="9">
        <v>1176.52456523571</v>
      </c>
      <c r="W59" s="9">
        <v>1438.4564002239699</v>
      </c>
      <c r="X59" s="9">
        <v>2010846.8188426599</v>
      </c>
      <c r="Y59" s="9">
        <v>1078972.61032818</v>
      </c>
      <c r="Z59" s="9">
        <v>1972409.91013082</v>
      </c>
      <c r="AA59" s="9">
        <v>15572.683725151201</v>
      </c>
      <c r="AB59" s="9">
        <v>15572.682832742999</v>
      </c>
      <c r="AC59" s="9">
        <v>15572.6842795833</v>
      </c>
    </row>
    <row r="60" spans="1:29" x14ac:dyDescent="0.2">
      <c r="A60" s="8" t="s">
        <v>85</v>
      </c>
      <c r="B60" s="8" t="s">
        <v>50</v>
      </c>
      <c r="C60" s="8" t="s">
        <v>51</v>
      </c>
      <c r="D60" s="8" t="s">
        <v>50</v>
      </c>
      <c r="E60" s="8" t="s">
        <v>52</v>
      </c>
      <c r="F60" s="8" t="s">
        <v>53</v>
      </c>
      <c r="G60" s="15">
        <v>211.90623974800101</v>
      </c>
      <c r="H60" s="15">
        <v>103.880504846573</v>
      </c>
      <c r="I60" s="12">
        <f t="shared" si="0"/>
        <v>132.04952741072219</v>
      </c>
      <c r="J60" s="9">
        <v>206.58270025253299</v>
      </c>
      <c r="K60" s="15">
        <v>22.740207411348798</v>
      </c>
      <c r="L60" s="15">
        <v>5.9591127336025203</v>
      </c>
      <c r="M60" s="12">
        <f t="shared" si="1"/>
        <v>10.431276313644112</v>
      </c>
      <c r="N60" s="9">
        <v>17.9686244875193</v>
      </c>
      <c r="O60" s="19">
        <v>74961.161010742202</v>
      </c>
      <c r="P60" s="19">
        <v>19575.130065918001</v>
      </c>
      <c r="Q60" s="19">
        <v>66263.093231201201</v>
      </c>
      <c r="R60" s="9">
        <v>161.234104275703</v>
      </c>
      <c r="S60" s="9">
        <v>78.881486296653705</v>
      </c>
      <c r="T60" s="9">
        <v>157.176095485687</v>
      </c>
      <c r="U60" s="9">
        <v>8.6288102045655304</v>
      </c>
      <c r="V60" s="9">
        <v>2.2579114250838801</v>
      </c>
      <c r="W60" s="9">
        <v>6.81732577085495</v>
      </c>
      <c r="X60" s="9">
        <v>18491.493904113799</v>
      </c>
      <c r="Y60" s="9">
        <v>4803.3219985961896</v>
      </c>
      <c r="Z60" s="9">
        <v>16341.852989196799</v>
      </c>
      <c r="AA60" s="9">
        <v>19.545999616384499</v>
      </c>
      <c r="AB60" s="9">
        <v>19.5459998548031</v>
      </c>
      <c r="AC60" s="9">
        <v>19.545999601483299</v>
      </c>
    </row>
    <row r="61" spans="1:29" x14ac:dyDescent="0.2">
      <c r="A61" s="8" t="s">
        <v>85</v>
      </c>
      <c r="B61" s="8" t="s">
        <v>50</v>
      </c>
      <c r="C61" s="8" t="s">
        <v>51</v>
      </c>
      <c r="D61" s="8" t="s">
        <v>50</v>
      </c>
      <c r="E61" s="8" t="s">
        <v>55</v>
      </c>
      <c r="F61" s="8" t="s">
        <v>53</v>
      </c>
      <c r="G61" s="15">
        <v>3578639.61263945</v>
      </c>
      <c r="H61" s="15">
        <v>1370477.82387099</v>
      </c>
      <c r="I61" s="12">
        <f t="shared" si="0"/>
        <v>1946282.8328336142</v>
      </c>
      <c r="J61" s="9">
        <v>3141787.3919120599</v>
      </c>
      <c r="K61" s="15">
        <v>234766.93280897301</v>
      </c>
      <c r="L61" s="15">
        <v>59653.567391160403</v>
      </c>
      <c r="M61" s="12">
        <f t="shared" si="1"/>
        <v>106321.29856358428</v>
      </c>
      <c r="N61" s="9">
        <v>152337.26681046499</v>
      </c>
      <c r="O61" s="19">
        <v>334717953.51517898</v>
      </c>
      <c r="P61" s="19">
        <v>78625774.507583395</v>
      </c>
      <c r="Q61" s="19">
        <v>266221798.529044</v>
      </c>
      <c r="R61" s="9">
        <v>2673861.2202240299</v>
      </c>
      <c r="S61" s="9">
        <v>1003759.64625911</v>
      </c>
      <c r="T61" s="9">
        <v>2336341.85804035</v>
      </c>
      <c r="U61" s="9">
        <v>88125.441794221799</v>
      </c>
      <c r="V61" s="9">
        <v>21312.283173882799</v>
      </c>
      <c r="W61" s="9">
        <v>55537.501544075698</v>
      </c>
      <c r="X61" s="9">
        <v>80325309.461124197</v>
      </c>
      <c r="Y61" s="9">
        <v>18470745.200591099</v>
      </c>
      <c r="Z61" s="9">
        <v>63689689.998466298</v>
      </c>
      <c r="AA61" s="9">
        <v>265396.48771771102</v>
      </c>
      <c r="AB61" s="9">
        <v>265396.48857752001</v>
      </c>
      <c r="AC61" s="9">
        <v>265396.48771184299</v>
      </c>
    </row>
    <row r="62" spans="1:29" x14ac:dyDescent="0.2">
      <c r="A62" s="8" t="s">
        <v>86</v>
      </c>
      <c r="B62" s="8" t="s">
        <v>50</v>
      </c>
      <c r="C62" s="8" t="s">
        <v>51</v>
      </c>
      <c r="D62" s="8" t="s">
        <v>50</v>
      </c>
      <c r="E62" s="8" t="s">
        <v>55</v>
      </c>
      <c r="F62" s="8" t="s">
        <v>53</v>
      </c>
      <c r="G62" s="15">
        <v>1710807.6207453001</v>
      </c>
      <c r="H62" s="15">
        <v>640238.87425807095</v>
      </c>
      <c r="I62" s="12">
        <f t="shared" si="0"/>
        <v>919402.67910317949</v>
      </c>
      <c r="J62" s="9">
        <v>1406905.8458984499</v>
      </c>
      <c r="K62" s="15">
        <v>133044.941991275</v>
      </c>
      <c r="L62" s="15">
        <v>31878.3896757402</v>
      </c>
      <c r="M62" s="12">
        <f t="shared" si="1"/>
        <v>58839.287011233289</v>
      </c>
      <c r="N62" s="9">
        <v>57590.649905268103</v>
      </c>
      <c r="O62" s="19">
        <v>118506493.22108901</v>
      </c>
      <c r="P62" s="19">
        <v>21066852.348231599</v>
      </c>
      <c r="Q62" s="19">
        <v>73203923.277056694</v>
      </c>
      <c r="R62" s="9">
        <v>1198261.6017338899</v>
      </c>
      <c r="S62" s="9">
        <v>439607.620440036</v>
      </c>
      <c r="T62" s="9">
        <v>978764.34154698299</v>
      </c>
      <c r="U62" s="9">
        <v>52715.430164190002</v>
      </c>
      <c r="V62" s="9">
        <v>12299.486127807801</v>
      </c>
      <c r="W62" s="9">
        <v>22065.806659380902</v>
      </c>
      <c r="X62" s="9">
        <v>27681354.493386298</v>
      </c>
      <c r="Y62" s="9">
        <v>5032200.0542345596</v>
      </c>
      <c r="Z62" s="9">
        <v>17240499.951580498</v>
      </c>
      <c r="AA62" s="9">
        <v>84690.355587813101</v>
      </c>
      <c r="AB62" s="9">
        <v>84690.355734574594</v>
      </c>
      <c r="AC62" s="9">
        <v>84690.353686566494</v>
      </c>
    </row>
    <row r="63" spans="1:29" x14ac:dyDescent="0.2">
      <c r="A63" s="8" t="s">
        <v>87</v>
      </c>
      <c r="B63" s="8" t="s">
        <v>50</v>
      </c>
      <c r="C63" s="8" t="s">
        <v>51</v>
      </c>
      <c r="D63" s="8" t="s">
        <v>50</v>
      </c>
      <c r="E63" s="8" t="s">
        <v>52</v>
      </c>
      <c r="F63" s="8" t="s">
        <v>53</v>
      </c>
      <c r="G63" s="15">
        <v>162.49536085128801</v>
      </c>
      <c r="H63" s="15">
        <v>103.54913496971101</v>
      </c>
      <c r="I63" s="12">
        <f t="shared" si="0"/>
        <v>118.92007938813799</v>
      </c>
      <c r="J63" s="9">
        <v>162.937124490738</v>
      </c>
      <c r="K63" s="15">
        <v>6.2679939121007902</v>
      </c>
      <c r="L63" s="15">
        <v>3.51164644211531</v>
      </c>
      <c r="M63" s="12">
        <f t="shared" si="1"/>
        <v>4.2462133464755896</v>
      </c>
      <c r="N63" s="9">
        <v>6.3021203801035899</v>
      </c>
      <c r="O63" s="19">
        <v>13765.1611175537</v>
      </c>
      <c r="P63" s="19">
        <v>7418.4474105834997</v>
      </c>
      <c r="Q63" s="19">
        <v>13783.6202087402</v>
      </c>
      <c r="R63" s="9">
        <v>127.249257564545</v>
      </c>
      <c r="S63" s="9">
        <v>80.843056678772001</v>
      </c>
      <c r="T63" s="9">
        <v>127.597631216049</v>
      </c>
      <c r="U63" s="9">
        <v>2.88682648912072</v>
      </c>
      <c r="V63" s="9">
        <v>1.6115159671753601</v>
      </c>
      <c r="W63" s="9">
        <v>2.9026399813592398</v>
      </c>
      <c r="X63" s="9">
        <v>4076.0999794006302</v>
      </c>
      <c r="Y63" s="9">
        <v>2188.2325820922902</v>
      </c>
      <c r="Z63" s="9">
        <v>4081.6373672485402</v>
      </c>
      <c r="AA63" s="9">
        <v>33.160999372601502</v>
      </c>
      <c r="AB63" s="9">
        <v>33.160999849438703</v>
      </c>
      <c r="AC63" s="9">
        <v>33.160999327897997</v>
      </c>
    </row>
    <row r="64" spans="1:29" x14ac:dyDescent="0.2">
      <c r="A64" s="8" t="s">
        <v>87</v>
      </c>
      <c r="B64" s="8" t="s">
        <v>50</v>
      </c>
      <c r="C64" s="8" t="s">
        <v>51</v>
      </c>
      <c r="D64" s="8" t="s">
        <v>50</v>
      </c>
      <c r="E64" s="8" t="s">
        <v>55</v>
      </c>
      <c r="F64" s="8" t="s">
        <v>53</v>
      </c>
      <c r="G64" s="15">
        <v>6806057.1368351104</v>
      </c>
      <c r="H64" s="15">
        <v>2353503.7201787499</v>
      </c>
      <c r="I64" s="12">
        <f t="shared" si="0"/>
        <v>3514561.1087382482</v>
      </c>
      <c r="J64" s="9">
        <v>4992746.1992709003</v>
      </c>
      <c r="K64" s="15">
        <v>591804.11471906595</v>
      </c>
      <c r="L64" s="15">
        <v>85118.333339936697</v>
      </c>
      <c r="M64" s="12">
        <f t="shared" si="1"/>
        <v>220150.14988844935</v>
      </c>
      <c r="N64" s="9">
        <v>251542.68950538</v>
      </c>
      <c r="O64" s="19">
        <v>424068096.32717001</v>
      </c>
      <c r="P64" s="19">
        <v>111722866.99515399</v>
      </c>
      <c r="Q64" s="19">
        <v>264470740.79796201</v>
      </c>
      <c r="R64" s="9">
        <v>5126944.0938184001</v>
      </c>
      <c r="S64" s="9">
        <v>1742962.5808106801</v>
      </c>
      <c r="T64" s="9">
        <v>3715230.7543608402</v>
      </c>
      <c r="U64" s="9">
        <v>257311.04910109501</v>
      </c>
      <c r="V64" s="9">
        <v>35770.660698394</v>
      </c>
      <c r="W64" s="9">
        <v>107007.702924086</v>
      </c>
      <c r="X64" s="9">
        <v>119160544.230487</v>
      </c>
      <c r="Y64" s="9">
        <v>31550741.752521999</v>
      </c>
      <c r="Z64" s="9">
        <v>73858616.372524604</v>
      </c>
      <c r="AA64" s="9">
        <v>305578.02904389298</v>
      </c>
      <c r="AB64" s="9">
        <v>305578.03093431098</v>
      </c>
      <c r="AC64" s="9">
        <v>305578.028479915</v>
      </c>
    </row>
    <row r="65" spans="1:29" x14ac:dyDescent="0.2">
      <c r="A65" s="8" t="s">
        <v>88</v>
      </c>
      <c r="B65" s="8" t="s">
        <v>50</v>
      </c>
      <c r="C65" s="8" t="s">
        <v>51</v>
      </c>
      <c r="D65" s="8" t="s">
        <v>50</v>
      </c>
      <c r="E65" s="8" t="s">
        <v>54</v>
      </c>
      <c r="F65" s="8" t="s">
        <v>53</v>
      </c>
      <c r="G65" s="15">
        <v>511.60605809092499</v>
      </c>
      <c r="H65" s="15">
        <v>396.14420863985998</v>
      </c>
      <c r="I65" s="12">
        <f t="shared" si="0"/>
        <v>426.25228839931049</v>
      </c>
      <c r="J65" s="9">
        <v>507.54669210314802</v>
      </c>
      <c r="K65" s="15">
        <v>48.452096808701803</v>
      </c>
      <c r="L65" s="15">
        <v>35.880001360550501</v>
      </c>
      <c r="M65" s="12">
        <f t="shared" si="1"/>
        <v>39.230466182287621</v>
      </c>
      <c r="N65" s="9">
        <v>44.7940073926002</v>
      </c>
      <c r="O65" s="19">
        <v>135941.758064747</v>
      </c>
      <c r="P65" s="19">
        <v>104900.258713245</v>
      </c>
      <c r="Q65" s="19">
        <v>131129.48617506001</v>
      </c>
      <c r="R65" s="9">
        <v>363.77373328804998</v>
      </c>
      <c r="S65" s="9">
        <v>280.60101047158201</v>
      </c>
      <c r="T65" s="9">
        <v>360.85990560054802</v>
      </c>
      <c r="U65" s="9">
        <v>16.7783259488642</v>
      </c>
      <c r="V65" s="9">
        <v>12.3113615270704</v>
      </c>
      <c r="W65" s="9">
        <v>15.4642682429403</v>
      </c>
      <c r="X65" s="9">
        <v>28997.9958692789</v>
      </c>
      <c r="Y65" s="9">
        <v>22127.375172257402</v>
      </c>
      <c r="Z65" s="9">
        <v>27916.829333424601</v>
      </c>
      <c r="AA65" s="9">
        <v>124.28500351496</v>
      </c>
      <c r="AB65" s="9">
        <v>124.285003276542</v>
      </c>
      <c r="AC65" s="9">
        <v>124.28500555641899</v>
      </c>
    </row>
    <row r="66" spans="1:29" x14ac:dyDescent="0.2">
      <c r="A66" s="8" t="s">
        <v>88</v>
      </c>
      <c r="B66" s="8" t="s">
        <v>50</v>
      </c>
      <c r="C66" s="8" t="s">
        <v>51</v>
      </c>
      <c r="D66" s="8" t="s">
        <v>50</v>
      </c>
      <c r="E66" s="8" t="s">
        <v>55</v>
      </c>
      <c r="F66" s="8" t="s">
        <v>53</v>
      </c>
      <c r="G66" s="15">
        <v>4664763.83337186</v>
      </c>
      <c r="H66" s="15">
        <v>1962468.9266446801</v>
      </c>
      <c r="I66" s="12">
        <f t="shared" si="0"/>
        <v>2667125.1483500246</v>
      </c>
      <c r="J66" s="9">
        <v>4128349.63553411</v>
      </c>
      <c r="K66" s="15">
        <v>287180.89581054699</v>
      </c>
      <c r="L66" s="15">
        <v>90259.756064574496</v>
      </c>
      <c r="M66" s="12">
        <f t="shared" si="1"/>
        <v>142739.26149755935</v>
      </c>
      <c r="N66" s="9">
        <v>204955.708007156</v>
      </c>
      <c r="O66" s="19">
        <v>412459361.1864</v>
      </c>
      <c r="P66" s="19">
        <v>87529836.772912502</v>
      </c>
      <c r="Q66" s="19">
        <v>315833987.78562802</v>
      </c>
      <c r="R66" s="9">
        <v>3351419.4078064999</v>
      </c>
      <c r="S66" s="9">
        <v>1384240.17326574</v>
      </c>
      <c r="T66" s="9">
        <v>2969349.5824474799</v>
      </c>
      <c r="U66" s="9">
        <v>99325.189358528194</v>
      </c>
      <c r="V66" s="9">
        <v>31000.7833468809</v>
      </c>
      <c r="W66" s="9">
        <v>70368.592290416898</v>
      </c>
      <c r="X66" s="9">
        <v>91382798.848995999</v>
      </c>
      <c r="Y66" s="9">
        <v>19033946.3003419</v>
      </c>
      <c r="Z66" s="9">
        <v>69741594.143105</v>
      </c>
      <c r="AA66" s="9">
        <v>355415.58706306398</v>
      </c>
      <c r="AB66" s="9">
        <v>355415.58715559402</v>
      </c>
      <c r="AC66" s="9">
        <v>355415.59056864301</v>
      </c>
    </row>
    <row r="67" spans="1:29" x14ac:dyDescent="0.2">
      <c r="A67" s="8" t="s">
        <v>89</v>
      </c>
      <c r="B67" s="8" t="s">
        <v>50</v>
      </c>
      <c r="C67" s="8" t="s">
        <v>51</v>
      </c>
      <c r="D67" s="8" t="s">
        <v>50</v>
      </c>
      <c r="E67" s="8" t="s">
        <v>55</v>
      </c>
      <c r="F67" s="8" t="s">
        <v>53</v>
      </c>
      <c r="G67" s="15">
        <v>1684646.30057162</v>
      </c>
      <c r="H67" s="15">
        <v>1161971.26777413</v>
      </c>
      <c r="I67" s="12">
        <f t="shared" ref="I67:I83" si="2">G67+((H67-G67)*0.739237853)</f>
        <v>1298265.1315096989</v>
      </c>
      <c r="J67" s="9">
        <v>1577633.9857499599</v>
      </c>
      <c r="K67" s="15">
        <v>199579.029814098</v>
      </c>
      <c r="L67" s="15">
        <v>116306.445029886</v>
      </c>
      <c r="M67" s="12">
        <f t="shared" ref="M67:M83" si="3">K67+((L67-K67)*0.733499889850916)</f>
        <v>138498.59804727742</v>
      </c>
      <c r="N67" s="9">
        <v>180102.079024304</v>
      </c>
      <c r="O67" s="19">
        <v>436613916.402924</v>
      </c>
      <c r="P67" s="19">
        <v>175991872.90774301</v>
      </c>
      <c r="Q67" s="19">
        <v>404963707.67360699</v>
      </c>
      <c r="R67" s="9">
        <v>866771.911107764</v>
      </c>
      <c r="S67" s="9">
        <v>600580.88050160604</v>
      </c>
      <c r="T67" s="9">
        <v>810021.78219240904</v>
      </c>
      <c r="U67" s="9">
        <v>42266.277745808002</v>
      </c>
      <c r="V67" s="9">
        <v>23254.657189362701</v>
      </c>
      <c r="W67" s="9">
        <v>36853.030296738303</v>
      </c>
      <c r="X67" s="9">
        <v>41234181.001032099</v>
      </c>
      <c r="Y67" s="9">
        <v>16260431.6315905</v>
      </c>
      <c r="Z67" s="9">
        <v>38424709.551848397</v>
      </c>
      <c r="AA67" s="9">
        <v>434596.443987643</v>
      </c>
      <c r="AB67" s="9">
        <v>434596.450842274</v>
      </c>
      <c r="AC67" s="9">
        <v>434596.44162798597</v>
      </c>
    </row>
    <row r="68" spans="1:29" x14ac:dyDescent="0.2">
      <c r="A68" s="8" t="s">
        <v>90</v>
      </c>
      <c r="B68" s="8" t="s">
        <v>50</v>
      </c>
      <c r="C68" s="8" t="s">
        <v>51</v>
      </c>
      <c r="D68" s="8" t="s">
        <v>50</v>
      </c>
      <c r="E68" s="8" t="s">
        <v>52</v>
      </c>
      <c r="F68" s="8" t="s">
        <v>53</v>
      </c>
      <c r="G68" s="15">
        <v>8.4118133001029491</v>
      </c>
      <c r="H68" s="15">
        <v>4.1387247685343</v>
      </c>
      <c r="I68" s="12">
        <f t="shared" si="2"/>
        <v>5.2529845083472182</v>
      </c>
      <c r="J68" s="9">
        <v>8.4146789610385895</v>
      </c>
      <c r="K68" s="15">
        <v>0.22906883619725699</v>
      </c>
      <c r="L68" s="15">
        <v>9.5245168784458697E-2</v>
      </c>
      <c r="M68" s="12">
        <f t="shared" si="3"/>
        <v>0.13090919089052383</v>
      </c>
      <c r="N68" s="9">
        <v>0.229388670064509</v>
      </c>
      <c r="O68" s="19">
        <v>790.71253681182895</v>
      </c>
      <c r="P68" s="19">
        <v>292.87759866938001</v>
      </c>
      <c r="Q68" s="19">
        <v>790.71362590789795</v>
      </c>
      <c r="R68" s="9">
        <v>3.8185174986720098</v>
      </c>
      <c r="S68" s="9">
        <v>1.8789637186564501</v>
      </c>
      <c r="T68" s="9">
        <v>3.8198184482753299</v>
      </c>
      <c r="U68" s="9">
        <v>8.2049757940694704E-2</v>
      </c>
      <c r="V68" s="9">
        <v>3.4131514134060098E-2</v>
      </c>
      <c r="W68" s="9">
        <v>8.21642791852355E-2</v>
      </c>
      <c r="X68" s="9">
        <v>182.21429729461701</v>
      </c>
      <c r="Y68" s="9">
        <v>67.518945929594295</v>
      </c>
      <c r="Z68" s="9">
        <v>182.21455478668199</v>
      </c>
      <c r="AA68" s="9">
        <v>0.32100000511854898</v>
      </c>
      <c r="AB68" s="9">
        <v>0.32100000442005699</v>
      </c>
      <c r="AC68" s="9">
        <v>0.32100000977516202</v>
      </c>
    </row>
    <row r="69" spans="1:29" x14ac:dyDescent="0.2">
      <c r="A69" s="8" t="s">
        <v>90</v>
      </c>
      <c r="B69" s="8" t="s">
        <v>50</v>
      </c>
      <c r="C69" s="8" t="s">
        <v>51</v>
      </c>
      <c r="D69" s="8" t="s">
        <v>50</v>
      </c>
      <c r="E69" s="8" t="s">
        <v>54</v>
      </c>
      <c r="F69" s="8" t="s">
        <v>53</v>
      </c>
      <c r="G69" s="15">
        <v>1546.3226056871899</v>
      </c>
      <c r="H69" s="15">
        <v>1493.7998917684899</v>
      </c>
      <c r="I69" s="12">
        <f t="shared" si="2"/>
        <v>1507.495827416197</v>
      </c>
      <c r="J69" s="9">
        <v>1549.6328017609201</v>
      </c>
      <c r="K69" s="15">
        <v>39.9751295743336</v>
      </c>
      <c r="L69" s="15">
        <v>38.212878820719197</v>
      </c>
      <c r="M69" s="12">
        <f t="shared" si="3"/>
        <v>38.68251884066774</v>
      </c>
      <c r="N69" s="9">
        <v>40.078438919212203</v>
      </c>
      <c r="O69" s="19">
        <v>24347.012001276002</v>
      </c>
      <c r="P69" s="19">
        <v>19487.198535859599</v>
      </c>
      <c r="Q69" s="19">
        <v>24603.0030716658</v>
      </c>
      <c r="R69" s="9">
        <v>712.134842349216</v>
      </c>
      <c r="S69" s="9">
        <v>688.29605537140696</v>
      </c>
      <c r="T69" s="9">
        <v>713.634665286168</v>
      </c>
      <c r="U69" s="9">
        <v>14.6026861480641</v>
      </c>
      <c r="V69" s="9">
        <v>13.9716995559975</v>
      </c>
      <c r="W69" s="9">
        <v>14.639599841670099</v>
      </c>
      <c r="X69" s="9">
        <v>5667.9497470557699</v>
      </c>
      <c r="Y69" s="9">
        <v>4548.31155820191</v>
      </c>
      <c r="Z69" s="9">
        <v>5726.9115107655498</v>
      </c>
      <c r="AA69" s="9">
        <v>485.93300571196602</v>
      </c>
      <c r="AB69" s="9">
        <v>485.93299677126902</v>
      </c>
      <c r="AC69" s="9">
        <v>485.93301397672599</v>
      </c>
    </row>
    <row r="70" spans="1:29" x14ac:dyDescent="0.2">
      <c r="A70" s="8" t="s">
        <v>90</v>
      </c>
      <c r="B70" s="8" t="s">
        <v>50</v>
      </c>
      <c r="C70" s="8" t="s">
        <v>51</v>
      </c>
      <c r="D70" s="8" t="s">
        <v>50</v>
      </c>
      <c r="E70" s="8" t="s">
        <v>55</v>
      </c>
      <c r="F70" s="8" t="s">
        <v>53</v>
      </c>
      <c r="G70" s="15">
        <v>4183730.7575271898</v>
      </c>
      <c r="H70" s="15">
        <v>1686487.2519257599</v>
      </c>
      <c r="I70" s="12">
        <f t="shared" si="2"/>
        <v>2337673.8300281954</v>
      </c>
      <c r="J70" s="9">
        <v>3422923.76467204</v>
      </c>
      <c r="K70" s="15">
        <v>333731.16849818302</v>
      </c>
      <c r="L70" s="15">
        <v>74931.796629757198</v>
      </c>
      <c r="M70" s="12">
        <f t="shared" si="3"/>
        <v>143901.85773920646</v>
      </c>
      <c r="N70" s="9">
        <v>179652.11694282101</v>
      </c>
      <c r="O70" s="19">
        <v>354879873.92596799</v>
      </c>
      <c r="P70" s="19">
        <v>93052392.768133804</v>
      </c>
      <c r="Q70" s="19">
        <v>278615834.15159702</v>
      </c>
      <c r="R70" s="9">
        <v>2626677.19104187</v>
      </c>
      <c r="S70" s="9">
        <v>1024022.68062853</v>
      </c>
      <c r="T70" s="9">
        <v>2116327.4544011401</v>
      </c>
      <c r="U70" s="9">
        <v>130893.185801461</v>
      </c>
      <c r="V70" s="9">
        <v>28523.623441464199</v>
      </c>
      <c r="W70" s="9">
        <v>68237.111566866704</v>
      </c>
      <c r="X70" s="9">
        <v>89261358.396455199</v>
      </c>
      <c r="Y70" s="9">
        <v>23652548.216433302</v>
      </c>
      <c r="Z70" s="9">
        <v>70047480.158913895</v>
      </c>
      <c r="AA70" s="9">
        <v>255907.695249551</v>
      </c>
      <c r="AB70" s="9">
        <v>255907.694216245</v>
      </c>
      <c r="AC70" s="9">
        <v>255907.69487842199</v>
      </c>
    </row>
    <row r="71" spans="1:29" x14ac:dyDescent="0.2">
      <c r="A71" s="8" t="s">
        <v>91</v>
      </c>
      <c r="B71" s="8" t="s">
        <v>50</v>
      </c>
      <c r="C71" s="8" t="s">
        <v>51</v>
      </c>
      <c r="D71" s="8" t="s">
        <v>50</v>
      </c>
      <c r="E71" s="8" t="s">
        <v>55</v>
      </c>
      <c r="F71" s="8" t="s">
        <v>53</v>
      </c>
      <c r="G71" s="15">
        <v>3897522.0165554401</v>
      </c>
      <c r="H71" s="15">
        <v>1443362.6439003099</v>
      </c>
      <c r="I71" s="12">
        <f t="shared" si="2"/>
        <v>2083314.5109940351</v>
      </c>
      <c r="J71" s="9">
        <v>3516301.9068587101</v>
      </c>
      <c r="K71" s="15">
        <v>280112.89078638097</v>
      </c>
      <c r="L71" s="15">
        <v>73202.153422544696</v>
      </c>
      <c r="M71" s="12">
        <f t="shared" si="3"/>
        <v>128343.88772103528</v>
      </c>
      <c r="N71" s="9">
        <v>201102.640658021</v>
      </c>
      <c r="O71" s="19">
        <v>324125896.39673901</v>
      </c>
      <c r="P71" s="19">
        <v>69713959.162942603</v>
      </c>
      <c r="Q71" s="19">
        <v>240607642.74199799</v>
      </c>
      <c r="R71" s="9">
        <v>2806876.73367223</v>
      </c>
      <c r="S71" s="9">
        <v>986273.01966375997</v>
      </c>
      <c r="T71" s="9">
        <v>2525347.8944644099</v>
      </c>
      <c r="U71" s="9">
        <v>104585.558819105</v>
      </c>
      <c r="V71" s="9">
        <v>26548.796629015898</v>
      </c>
      <c r="W71" s="9">
        <v>73714.6039946971</v>
      </c>
      <c r="X71" s="9">
        <v>76600709.844195902</v>
      </c>
      <c r="Y71" s="9">
        <v>16431844.980730399</v>
      </c>
      <c r="Z71" s="9">
        <v>56828792.7210669</v>
      </c>
      <c r="AA71" s="9">
        <v>212172.40399378299</v>
      </c>
      <c r="AB71" s="9">
        <v>212172.40348911801</v>
      </c>
      <c r="AC71" s="9">
        <v>212172.40691358401</v>
      </c>
    </row>
    <row r="72" spans="1:29" x14ac:dyDescent="0.2">
      <c r="A72" s="8" t="s">
        <v>92</v>
      </c>
      <c r="B72" s="8" t="s">
        <v>50</v>
      </c>
      <c r="C72" s="8" t="s">
        <v>51</v>
      </c>
      <c r="D72" s="8" t="s">
        <v>50</v>
      </c>
      <c r="E72" s="8" t="s">
        <v>55</v>
      </c>
      <c r="F72" s="8" t="s">
        <v>53</v>
      </c>
      <c r="G72" s="15">
        <v>582332.30511641502</v>
      </c>
      <c r="H72" s="15">
        <v>326820.404695809</v>
      </c>
      <c r="I72" s="12">
        <f t="shared" si="2"/>
        <v>393448.2364335364</v>
      </c>
      <c r="J72" s="9">
        <v>553564.92733001697</v>
      </c>
      <c r="K72" s="15">
        <v>44447.784622460596</v>
      </c>
      <c r="L72" s="15">
        <v>22264.5933495313</v>
      </c>
      <c r="M72" s="12">
        <f t="shared" si="3"/>
        <v>28176.416267225155</v>
      </c>
      <c r="N72" s="9">
        <v>40661.551401227698</v>
      </c>
      <c r="O72" s="19">
        <v>108353546.611523</v>
      </c>
      <c r="P72" s="19">
        <v>32262915.084338199</v>
      </c>
      <c r="Q72" s="19">
        <v>94753224.9238417</v>
      </c>
      <c r="R72" s="9">
        <v>494572.69058823597</v>
      </c>
      <c r="S72" s="9">
        <v>277238.835037768</v>
      </c>
      <c r="T72" s="9">
        <v>470037.30244338501</v>
      </c>
      <c r="U72" s="9">
        <v>19177.7604309618</v>
      </c>
      <c r="V72" s="9">
        <v>9668.6939145550095</v>
      </c>
      <c r="W72" s="9">
        <v>17590.794246174399</v>
      </c>
      <c r="X72" s="9">
        <v>46455801.620781802</v>
      </c>
      <c r="Y72" s="9">
        <v>13794075.630359899</v>
      </c>
      <c r="Z72" s="9">
        <v>40644160.566637702</v>
      </c>
      <c r="AA72" s="9">
        <v>94603.049511313395</v>
      </c>
      <c r="AB72" s="9">
        <v>94603.045620024204</v>
      </c>
      <c r="AC72" s="9">
        <v>94603.051090419307</v>
      </c>
    </row>
    <row r="73" spans="1:29" x14ac:dyDescent="0.2">
      <c r="A73" s="8" t="s">
        <v>93</v>
      </c>
      <c r="B73" s="8" t="s">
        <v>50</v>
      </c>
      <c r="C73" s="8" t="s">
        <v>51</v>
      </c>
      <c r="D73" s="8" t="s">
        <v>50</v>
      </c>
      <c r="E73" s="8" t="s">
        <v>55</v>
      </c>
      <c r="F73" s="8" t="s">
        <v>53</v>
      </c>
      <c r="G73" s="15">
        <v>1313680.0886075599</v>
      </c>
      <c r="H73" s="15">
        <v>828629.56780581095</v>
      </c>
      <c r="I73" s="12">
        <f t="shared" si="2"/>
        <v>955112.38301354321</v>
      </c>
      <c r="J73" s="9">
        <v>1267809.2053901199</v>
      </c>
      <c r="K73" s="15">
        <v>128353.56251025799</v>
      </c>
      <c r="L73" s="15">
        <v>79356.332949982898</v>
      </c>
      <c r="M73" s="12">
        <f t="shared" si="3"/>
        <v>92414.100024796164</v>
      </c>
      <c r="N73" s="9">
        <v>117719.860372936</v>
      </c>
      <c r="O73" s="19">
        <v>197510595.110293</v>
      </c>
      <c r="P73" s="19">
        <v>65272193.291936003</v>
      </c>
      <c r="Q73" s="19">
        <v>192463124.045277</v>
      </c>
      <c r="R73" s="9">
        <v>706671.18358736904</v>
      </c>
      <c r="S73" s="9">
        <v>443213.30316173699</v>
      </c>
      <c r="T73" s="9">
        <v>681099.19299388595</v>
      </c>
      <c r="U73" s="9">
        <v>36251.325648762599</v>
      </c>
      <c r="V73" s="9">
        <v>22079.200839098499</v>
      </c>
      <c r="W73" s="9">
        <v>33023.634519982399</v>
      </c>
      <c r="X73" s="9">
        <v>24873674.009103801</v>
      </c>
      <c r="Y73" s="9">
        <v>7623606.5314411903</v>
      </c>
      <c r="Z73" s="9">
        <v>24284954.0768499</v>
      </c>
      <c r="AA73" s="9">
        <v>289594.32701789698</v>
      </c>
      <c r="AB73" s="9">
        <v>289594.33199386799</v>
      </c>
      <c r="AC73" s="9">
        <v>289594.31935441698</v>
      </c>
    </row>
    <row r="74" spans="1:29" x14ac:dyDescent="0.2">
      <c r="A74" s="8" t="s">
        <v>94</v>
      </c>
      <c r="B74" s="8" t="s">
        <v>50</v>
      </c>
      <c r="C74" s="8" t="s">
        <v>51</v>
      </c>
      <c r="D74" s="8" t="s">
        <v>50</v>
      </c>
      <c r="E74" s="8" t="s">
        <v>52</v>
      </c>
      <c r="F74" s="8" t="s">
        <v>53</v>
      </c>
      <c r="G74" s="15">
        <v>177.120320629096</v>
      </c>
      <c r="H74" s="15">
        <v>92.512517452007202</v>
      </c>
      <c r="I74" s="12">
        <f t="shared" si="2"/>
        <v>114.5750298614183</v>
      </c>
      <c r="J74" s="9">
        <v>177.380907666404</v>
      </c>
      <c r="K74" s="15">
        <v>15.083946064740299</v>
      </c>
      <c r="L74" s="15">
        <v>9.0607197160570596</v>
      </c>
      <c r="M74" s="12">
        <f t="shared" si="3"/>
        <v>10.665910201434009</v>
      </c>
      <c r="N74" s="9">
        <v>15.136537238693601</v>
      </c>
      <c r="O74" s="19">
        <v>48375.944827884399</v>
      </c>
      <c r="P74" s="19">
        <v>28603.469306409399</v>
      </c>
      <c r="Q74" s="19">
        <v>48375.9447973836</v>
      </c>
      <c r="R74" s="9">
        <v>78.624048034311301</v>
      </c>
      <c r="S74" s="9">
        <v>41.185845527448699</v>
      </c>
      <c r="T74" s="9">
        <v>78.739365520887105</v>
      </c>
      <c r="U74" s="9">
        <v>4.8555525319734398</v>
      </c>
      <c r="V74" s="9">
        <v>2.93253220797305</v>
      </c>
      <c r="W74" s="9">
        <v>4.8723441271340597</v>
      </c>
      <c r="X74" s="9">
        <v>8318.4271370698698</v>
      </c>
      <c r="Y74" s="9">
        <v>4929.8077571433996</v>
      </c>
      <c r="Z74" s="9">
        <v>8318.4271370731294</v>
      </c>
      <c r="AA74" s="9">
        <v>21.552999666717401</v>
      </c>
      <c r="AB74" s="9">
        <v>21.553000119340101</v>
      </c>
      <c r="AC74" s="9">
        <v>21.5529996597324</v>
      </c>
    </row>
    <row r="75" spans="1:29" x14ac:dyDescent="0.2">
      <c r="A75" s="8" t="s">
        <v>94</v>
      </c>
      <c r="B75" s="8" t="s">
        <v>50</v>
      </c>
      <c r="C75" s="8" t="s">
        <v>51</v>
      </c>
      <c r="D75" s="8" t="s">
        <v>50</v>
      </c>
      <c r="E75" s="8" t="s">
        <v>55</v>
      </c>
      <c r="F75" s="8" t="s">
        <v>53</v>
      </c>
      <c r="G75" s="15">
        <v>3380503.0698209801</v>
      </c>
      <c r="H75" s="15">
        <v>1874223.2488329001</v>
      </c>
      <c r="I75" s="12">
        <f t="shared" si="2"/>
        <v>2267004.0089365272</v>
      </c>
      <c r="J75" s="9">
        <v>3076229.0867628702</v>
      </c>
      <c r="K75" s="15">
        <v>325272.572679898</v>
      </c>
      <c r="L75" s="15">
        <v>152158.212689565</v>
      </c>
      <c r="M75" s="12">
        <f t="shared" si="3"/>
        <v>198293.20869537693</v>
      </c>
      <c r="N75" s="9">
        <v>279527.85895439098</v>
      </c>
      <c r="O75" s="19">
        <v>424542507.376041</v>
      </c>
      <c r="P75" s="19">
        <v>131560577.064147</v>
      </c>
      <c r="Q75" s="19">
        <v>411672151.96061301</v>
      </c>
      <c r="R75" s="9">
        <v>1626713.8070765899</v>
      </c>
      <c r="S75" s="9">
        <v>894939.38909237005</v>
      </c>
      <c r="T75" s="9">
        <v>1467926.25632543</v>
      </c>
      <c r="U75" s="9">
        <v>108275.11889403799</v>
      </c>
      <c r="V75" s="9">
        <v>50687.558379757298</v>
      </c>
      <c r="W75" s="9">
        <v>92201.973329520304</v>
      </c>
      <c r="X75" s="9">
        <v>69873270.623624206</v>
      </c>
      <c r="Y75" s="9">
        <v>21704888.4334675</v>
      </c>
      <c r="Z75" s="9">
        <v>67782236.310062706</v>
      </c>
      <c r="AA75" s="9">
        <v>532547.02490845695</v>
      </c>
      <c r="AB75" s="9">
        <v>532547.02400570503</v>
      </c>
      <c r="AC75" s="9">
        <v>532547.028487231</v>
      </c>
    </row>
    <row r="76" spans="1:29" x14ac:dyDescent="0.2">
      <c r="A76" s="8" t="s">
        <v>95</v>
      </c>
      <c r="B76" s="8" t="s">
        <v>50</v>
      </c>
      <c r="C76" s="8" t="s">
        <v>51</v>
      </c>
      <c r="D76" s="8" t="s">
        <v>50</v>
      </c>
      <c r="E76" s="8" t="s">
        <v>52</v>
      </c>
      <c r="F76" s="8" t="s">
        <v>53</v>
      </c>
      <c r="G76" s="15">
        <v>29147.899520745501</v>
      </c>
      <c r="H76" s="15">
        <v>23130.270828839399</v>
      </c>
      <c r="I76" s="12">
        <f t="shared" si="2"/>
        <v>24699.440606389635</v>
      </c>
      <c r="J76" s="9">
        <v>28513.4248956228</v>
      </c>
      <c r="K76" s="15">
        <v>4035.1031366766001</v>
      </c>
      <c r="L76" s="15">
        <v>2665.11990027194</v>
      </c>
      <c r="M76" s="12">
        <f t="shared" si="3"/>
        <v>3030.2205836761805</v>
      </c>
      <c r="N76" s="9">
        <v>3599.0625712886699</v>
      </c>
      <c r="O76" s="19">
        <v>8129717.6653461503</v>
      </c>
      <c r="P76" s="19">
        <v>4788011.6254402399</v>
      </c>
      <c r="Q76" s="19">
        <v>7876380.9153891504</v>
      </c>
      <c r="R76" s="9">
        <v>13815.8440213678</v>
      </c>
      <c r="S76" s="9">
        <v>11114.0334138814</v>
      </c>
      <c r="T76" s="9">
        <v>13529.6455970975</v>
      </c>
      <c r="U76" s="9">
        <v>1409.7731202919399</v>
      </c>
      <c r="V76" s="9">
        <v>1002.35805421753</v>
      </c>
      <c r="W76" s="9">
        <v>1279.08326755761</v>
      </c>
      <c r="X76" s="9">
        <v>928837.290784657</v>
      </c>
      <c r="Y76" s="9">
        <v>543062.052863091</v>
      </c>
      <c r="Z76" s="9">
        <v>896364.35807779396</v>
      </c>
      <c r="AA76" s="9">
        <v>6934.0989124828502</v>
      </c>
      <c r="AB76" s="9">
        <v>6934.0988876798701</v>
      </c>
      <c r="AC76" s="9">
        <v>6934.0989547246099</v>
      </c>
    </row>
    <row r="77" spans="1:29" x14ac:dyDescent="0.2">
      <c r="A77" s="8" t="s">
        <v>95</v>
      </c>
      <c r="B77" s="8" t="s">
        <v>50</v>
      </c>
      <c r="C77" s="8" t="s">
        <v>51</v>
      </c>
      <c r="D77" s="8" t="s">
        <v>50</v>
      </c>
      <c r="E77" s="8" t="s">
        <v>55</v>
      </c>
      <c r="F77" s="8" t="s">
        <v>53</v>
      </c>
      <c r="G77" s="15">
        <v>3655362.6474280399</v>
      </c>
      <c r="H77" s="15">
        <v>1932191.72121033</v>
      </c>
      <c r="I77" s="12">
        <f t="shared" si="2"/>
        <v>2381529.4715788383</v>
      </c>
      <c r="J77" s="9">
        <v>3230977.1736535002</v>
      </c>
      <c r="K77" s="15">
        <v>414125.42632903199</v>
      </c>
      <c r="L77" s="15">
        <v>185894.27587871699</v>
      </c>
      <c r="M77" s="12">
        <f t="shared" si="3"/>
        <v>246717.9026131781</v>
      </c>
      <c r="N77" s="9">
        <v>324118.328049378</v>
      </c>
      <c r="O77" s="19">
        <v>633265723.86935902</v>
      </c>
      <c r="P77" s="19">
        <v>301379505.66201103</v>
      </c>
      <c r="Q77" s="19">
        <v>576900481.38433504</v>
      </c>
      <c r="R77" s="9">
        <v>1815918.5754859</v>
      </c>
      <c r="S77" s="9">
        <v>965302.51352655306</v>
      </c>
      <c r="T77" s="9">
        <v>1610648.1711725399</v>
      </c>
      <c r="U77" s="9">
        <v>131350.27854790399</v>
      </c>
      <c r="V77" s="9">
        <v>57879.662677575099</v>
      </c>
      <c r="W77" s="9">
        <v>101488.04249926101</v>
      </c>
      <c r="X77" s="9">
        <v>69431290.979110196</v>
      </c>
      <c r="Y77" s="9">
        <v>32678437.726310201</v>
      </c>
      <c r="Z77" s="9">
        <v>62630470.341587901</v>
      </c>
      <c r="AA77" s="9">
        <v>720718.74230166594</v>
      </c>
      <c r="AB77" s="9">
        <v>720718.74729499302</v>
      </c>
      <c r="AC77" s="9">
        <v>720718.73868438601</v>
      </c>
    </row>
    <row r="78" spans="1:29" x14ac:dyDescent="0.2">
      <c r="A78" s="8" t="s">
        <v>96</v>
      </c>
      <c r="B78" s="8" t="s">
        <v>50</v>
      </c>
      <c r="C78" s="8" t="s">
        <v>51</v>
      </c>
      <c r="D78" s="8" t="s">
        <v>50</v>
      </c>
      <c r="E78" s="8" t="s">
        <v>52</v>
      </c>
      <c r="F78" s="8" t="s">
        <v>53</v>
      </c>
      <c r="G78" s="15">
        <v>56.159748062491403</v>
      </c>
      <c r="H78" s="15">
        <v>29.803344562649698</v>
      </c>
      <c r="I78" s="12">
        <f t="shared" si="2"/>
        <v>36.676096926466734</v>
      </c>
      <c r="J78" s="9">
        <v>56.175624489784198</v>
      </c>
      <c r="K78" s="15">
        <v>2.7142224074341401</v>
      </c>
      <c r="L78" s="15">
        <v>1.4271062375046299</v>
      </c>
      <c r="M78" s="12">
        <f t="shared" si="3"/>
        <v>1.7701228385655114</v>
      </c>
      <c r="N78" s="9">
        <v>2.71702220663428</v>
      </c>
      <c r="O78" s="19">
        <v>5871.4404869079599</v>
      </c>
      <c r="P78" s="19">
        <v>2593.0439014434801</v>
      </c>
      <c r="Q78" s="19">
        <v>5871.4417266845703</v>
      </c>
      <c r="R78" s="9">
        <v>41.826168239116697</v>
      </c>
      <c r="S78" s="9">
        <v>22.168137162923799</v>
      </c>
      <c r="T78" s="9">
        <v>41.8380114585161</v>
      </c>
      <c r="U78" s="9">
        <v>1.16160991089419</v>
      </c>
      <c r="V78" s="9">
        <v>0.60861388361081503</v>
      </c>
      <c r="W78" s="9">
        <v>1.1628127964213499</v>
      </c>
      <c r="X78" s="9">
        <v>1437.71413230896</v>
      </c>
      <c r="Y78" s="9">
        <v>632.89804434776295</v>
      </c>
      <c r="Z78" s="9">
        <v>1437.71445846558</v>
      </c>
      <c r="AA78" s="9">
        <v>5.4120000554248699</v>
      </c>
      <c r="AB78" s="9">
        <v>5.4120000516995797</v>
      </c>
      <c r="AC78" s="9">
        <v>5.4120001690462196</v>
      </c>
    </row>
    <row r="79" spans="1:29" x14ac:dyDescent="0.2">
      <c r="A79" s="8" t="s">
        <v>96</v>
      </c>
      <c r="B79" s="8" t="s">
        <v>50</v>
      </c>
      <c r="C79" s="8" t="s">
        <v>51</v>
      </c>
      <c r="D79" s="8" t="s">
        <v>50</v>
      </c>
      <c r="E79" s="8" t="s">
        <v>55</v>
      </c>
      <c r="F79" s="8" t="s">
        <v>53</v>
      </c>
      <c r="G79" s="15">
        <v>3143303.4043701198</v>
      </c>
      <c r="H79" s="15">
        <v>1170571.82516298</v>
      </c>
      <c r="I79" s="12">
        <f t="shared" si="2"/>
        <v>1684985.5472117343</v>
      </c>
      <c r="J79" s="9">
        <v>2610255.9649033099</v>
      </c>
      <c r="K79" s="15">
        <v>234173.38453220701</v>
      </c>
      <c r="L79" s="15">
        <v>60851.647907337298</v>
      </c>
      <c r="M79" s="12">
        <f t="shared" si="3"/>
        <v>107041.90980909561</v>
      </c>
      <c r="N79" s="9">
        <v>137453.730147914</v>
      </c>
      <c r="O79" s="19">
        <v>215178070.408925</v>
      </c>
      <c r="P79" s="19">
        <v>49721424.326466396</v>
      </c>
      <c r="Q79" s="19">
        <v>132360663.71511</v>
      </c>
      <c r="R79" s="9">
        <v>2322491.1472697598</v>
      </c>
      <c r="S79" s="9">
        <v>820597.48848057596</v>
      </c>
      <c r="T79" s="9">
        <v>1913157.75651997</v>
      </c>
      <c r="U79" s="9">
        <v>91463.431728955606</v>
      </c>
      <c r="V79" s="9">
        <v>21981.609552756501</v>
      </c>
      <c r="W79" s="9">
        <v>51677.710950159402</v>
      </c>
      <c r="X79" s="9">
        <v>45106551.403568998</v>
      </c>
      <c r="Y79" s="9">
        <v>9550494.6581652593</v>
      </c>
      <c r="Z79" s="9">
        <v>26975950.324500199</v>
      </c>
      <c r="AA79" s="9">
        <v>203370.49464676701</v>
      </c>
      <c r="AB79" s="9">
        <v>203370.49598553599</v>
      </c>
      <c r="AC79" s="9">
        <v>203370.49486007099</v>
      </c>
    </row>
    <row r="80" spans="1:29" x14ac:dyDescent="0.2">
      <c r="A80" s="8" t="s">
        <v>97</v>
      </c>
      <c r="B80" s="8" t="s">
        <v>50</v>
      </c>
      <c r="C80" s="8" t="s">
        <v>51</v>
      </c>
      <c r="D80" s="8" t="s">
        <v>50</v>
      </c>
      <c r="E80" s="8" t="s">
        <v>55</v>
      </c>
      <c r="F80" s="8" t="s">
        <v>53</v>
      </c>
      <c r="G80" s="15">
        <v>197392.030343063</v>
      </c>
      <c r="H80" s="15">
        <v>123009.43404694</v>
      </c>
      <c r="I80" s="12">
        <f t="shared" si="2"/>
        <v>142405.59955655129</v>
      </c>
      <c r="J80" s="9">
        <v>183813.50052091299</v>
      </c>
      <c r="K80" s="15">
        <v>20425.440812617799</v>
      </c>
      <c r="L80" s="15">
        <v>10595.731697331899</v>
      </c>
      <c r="M80" s="12">
        <f t="shared" si="3"/>
        <v>13215.350259289047</v>
      </c>
      <c r="N80" s="9">
        <v>17341.7733661702</v>
      </c>
      <c r="O80" s="19">
        <v>21799674.014284801</v>
      </c>
      <c r="P80" s="19">
        <v>7317031.1228846796</v>
      </c>
      <c r="Q80" s="19">
        <v>22258359.089926202</v>
      </c>
      <c r="R80" s="9">
        <v>70906.807067337897</v>
      </c>
      <c r="S80" s="9">
        <v>43991.847040617598</v>
      </c>
      <c r="T80" s="9">
        <v>65861.7896855906</v>
      </c>
      <c r="U80" s="9">
        <v>6354.0006478027499</v>
      </c>
      <c r="V80" s="9">
        <v>3181.36720769459</v>
      </c>
      <c r="W80" s="9">
        <v>5234.5538149533404</v>
      </c>
      <c r="X80" s="9">
        <v>2527904.99147334</v>
      </c>
      <c r="Y80" s="9">
        <v>861801.77119481598</v>
      </c>
      <c r="Z80" s="9">
        <v>2589056.0859480202</v>
      </c>
      <c r="AA80" s="9">
        <v>38260.113390281702</v>
      </c>
      <c r="AB80" s="9">
        <v>38260.113135051601</v>
      </c>
      <c r="AC80" s="9">
        <v>38260.113422889503</v>
      </c>
    </row>
    <row r="81" spans="1:29" x14ac:dyDescent="0.2">
      <c r="A81" s="8" t="s">
        <v>98</v>
      </c>
      <c r="B81" s="8" t="s">
        <v>50</v>
      </c>
      <c r="C81" s="8" t="s">
        <v>51</v>
      </c>
      <c r="D81" s="8" t="s">
        <v>50</v>
      </c>
      <c r="E81" s="8" t="s">
        <v>55</v>
      </c>
      <c r="F81" s="8" t="s">
        <v>53</v>
      </c>
      <c r="G81" s="15">
        <v>2380051.6775126201</v>
      </c>
      <c r="H81" s="15">
        <v>932497.082135148</v>
      </c>
      <c r="I81" s="12">
        <f t="shared" si="2"/>
        <v>1309964.5263254938</v>
      </c>
      <c r="J81" s="9">
        <v>1462916.1662917701</v>
      </c>
      <c r="K81" s="15">
        <v>220816.38576343699</v>
      </c>
      <c r="L81" s="15">
        <v>82281.503441486493</v>
      </c>
      <c r="M81" s="12">
        <f t="shared" si="3"/>
        <v>119201.06483977668</v>
      </c>
      <c r="N81" s="9">
        <v>122849.486038067</v>
      </c>
      <c r="O81" s="19">
        <v>198923749.88196099</v>
      </c>
      <c r="P81" s="19">
        <v>70919496.725848898</v>
      </c>
      <c r="Q81" s="19">
        <v>169539023.16014799</v>
      </c>
      <c r="R81" s="9">
        <v>1668754.94936179</v>
      </c>
      <c r="S81" s="9">
        <v>607609.23062266398</v>
      </c>
      <c r="T81" s="9">
        <v>957839.448849131</v>
      </c>
      <c r="U81" s="9">
        <v>92089.254152618305</v>
      </c>
      <c r="V81" s="9">
        <v>30228.630802515901</v>
      </c>
      <c r="W81" s="9">
        <v>45118.315316285101</v>
      </c>
      <c r="X81" s="9">
        <v>40814216.797263101</v>
      </c>
      <c r="Y81" s="9">
        <v>13762380.8960093</v>
      </c>
      <c r="Z81" s="9">
        <v>34518169.224235401</v>
      </c>
      <c r="AA81" s="9">
        <v>259224.279876124</v>
      </c>
      <c r="AB81" s="9">
        <v>259224.27864043799</v>
      </c>
      <c r="AC81" s="9">
        <v>259224.279533856</v>
      </c>
    </row>
    <row r="82" spans="1:29" x14ac:dyDescent="0.2">
      <c r="A82" s="8" t="s">
        <v>99</v>
      </c>
      <c r="B82" s="8" t="s">
        <v>50</v>
      </c>
      <c r="C82" s="8" t="s">
        <v>51</v>
      </c>
      <c r="D82" s="8" t="s">
        <v>50</v>
      </c>
      <c r="E82" s="8" t="s">
        <v>52</v>
      </c>
      <c r="F82" s="8" t="s">
        <v>53</v>
      </c>
      <c r="G82" s="15">
        <v>19831.9930240549</v>
      </c>
      <c r="H82" s="15">
        <v>9804.3417132673803</v>
      </c>
      <c r="I82" s="12">
        <f t="shared" si="2"/>
        <v>12419.173598435698</v>
      </c>
      <c r="J82" s="9">
        <v>17753.8197117532</v>
      </c>
      <c r="K82" s="15">
        <v>2317.3458536019298</v>
      </c>
      <c r="L82" s="15">
        <v>613.75113989718398</v>
      </c>
      <c r="M82" s="12">
        <f t="shared" si="3"/>
        <v>1067.759318748896</v>
      </c>
      <c r="N82" s="9">
        <v>1298.9739214047399</v>
      </c>
      <c r="O82" s="19">
        <v>5719994.5555683402</v>
      </c>
      <c r="P82" s="19">
        <v>2027666.93182769</v>
      </c>
      <c r="Q82" s="19">
        <v>5062381.5196300102</v>
      </c>
      <c r="R82" s="9">
        <v>15053.9721681392</v>
      </c>
      <c r="S82" s="9">
        <v>7457.63726101257</v>
      </c>
      <c r="T82" s="9">
        <v>13459.0010301406</v>
      </c>
      <c r="U82" s="9">
        <v>988.40480981199698</v>
      </c>
      <c r="V82" s="9">
        <v>262.11696993333999</v>
      </c>
      <c r="W82" s="9">
        <v>552.12396703191905</v>
      </c>
      <c r="X82" s="9">
        <v>1511476.7513735399</v>
      </c>
      <c r="Y82" s="9">
        <v>536643.18642752199</v>
      </c>
      <c r="Z82" s="9">
        <v>1337397.0268820601</v>
      </c>
      <c r="AA82" s="9">
        <v>1815.1609476961901</v>
      </c>
      <c r="AB82" s="9">
        <v>1815.16093576036</v>
      </c>
      <c r="AC82" s="9">
        <v>1815.16095539968</v>
      </c>
    </row>
    <row r="83" spans="1:29" x14ac:dyDescent="0.2">
      <c r="A83" s="8" t="s">
        <v>99</v>
      </c>
      <c r="B83" s="8" t="s">
        <v>50</v>
      </c>
      <c r="C83" s="8" t="s">
        <v>51</v>
      </c>
      <c r="D83" s="8" t="s">
        <v>50</v>
      </c>
      <c r="E83" s="8" t="s">
        <v>55</v>
      </c>
      <c r="F83" s="8" t="s">
        <v>53</v>
      </c>
      <c r="G83" s="15">
        <v>16215909.526130401</v>
      </c>
      <c r="H83" s="15">
        <v>5070076.6548033198</v>
      </c>
      <c r="I83" s="12">
        <f t="shared" si="2"/>
        <v>7976487.9644337445</v>
      </c>
      <c r="J83" s="9">
        <v>11975340.870876299</v>
      </c>
      <c r="K83" s="15">
        <v>1249527.07299042</v>
      </c>
      <c r="L83" s="15">
        <v>161369.72953510901</v>
      </c>
      <c r="M83" s="12">
        <f t="shared" si="3"/>
        <v>451363.78142548411</v>
      </c>
      <c r="N83" s="9">
        <v>445696.09210623603</v>
      </c>
      <c r="O83" s="19">
        <v>1258085436.57796</v>
      </c>
      <c r="P83" s="19">
        <v>250370380.43620399</v>
      </c>
      <c r="Q83" s="19">
        <v>962760055.850734</v>
      </c>
      <c r="R83" s="9">
        <v>11226119.272506701</v>
      </c>
      <c r="S83" s="9">
        <v>3418728.5696985</v>
      </c>
      <c r="T83" s="9">
        <v>8066581.52749155</v>
      </c>
      <c r="U83" s="9">
        <v>510155.98372079298</v>
      </c>
      <c r="V83" s="9">
        <v>61309.790387216599</v>
      </c>
      <c r="W83" s="9">
        <v>172185.24497745399</v>
      </c>
      <c r="X83" s="9">
        <v>381779891.05300802</v>
      </c>
      <c r="Y83" s="9">
        <v>74836130.783829302</v>
      </c>
      <c r="Z83" s="9">
        <v>289518490.17295903</v>
      </c>
      <c r="AA83" s="9">
        <v>581043.50615798298</v>
      </c>
      <c r="AB83" s="9">
        <v>581043.50899174402</v>
      </c>
      <c r="AC83" s="9">
        <v>581043.50311276701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workbookViewId="0">
      <selection activeCell="G18" sqref="G18"/>
    </sheetView>
  </sheetViews>
  <sheetFormatPr defaultRowHeight="11.25" x14ac:dyDescent="0.2"/>
  <cols>
    <col min="1" max="1" width="35.33203125" bestFit="1" customWidth="1"/>
    <col min="2" max="2" width="14" bestFit="1" customWidth="1"/>
    <col min="3" max="3" width="11.5" bestFit="1" customWidth="1"/>
    <col min="4" max="4" width="20.1640625" bestFit="1" customWidth="1"/>
    <col min="5" max="5" width="18.5" bestFit="1" customWidth="1"/>
    <col min="6" max="6" width="24.1640625" bestFit="1" customWidth="1"/>
    <col min="7" max="7" width="27.6640625" bestFit="1" customWidth="1"/>
    <col min="8" max="8" width="12.5" bestFit="1" customWidth="1"/>
    <col min="9" max="9" width="13.5" bestFit="1" customWidth="1"/>
    <col min="10" max="10" width="14.5" bestFit="1" customWidth="1"/>
  </cols>
  <sheetData>
    <row r="1" spans="1:10" x14ac:dyDescent="0.2">
      <c r="A1" t="s">
        <v>22</v>
      </c>
      <c r="B1" t="s">
        <v>147</v>
      </c>
      <c r="C1" t="s">
        <v>55</v>
      </c>
      <c r="D1" t="s">
        <v>52</v>
      </c>
      <c r="E1" t="s">
        <v>54</v>
      </c>
      <c r="F1" t="s">
        <v>67</v>
      </c>
      <c r="G1" t="s">
        <v>71</v>
      </c>
      <c r="H1" t="s">
        <v>103</v>
      </c>
    </row>
    <row r="2" spans="1:10" x14ac:dyDescent="0.2">
      <c r="A2" t="s">
        <v>49</v>
      </c>
      <c r="B2" t="s">
        <v>111</v>
      </c>
      <c r="C2" s="3">
        <f>SUMIFS(RawLoads!$I:$I,RawLoads!$E:$E,NTarg_All!C$1,RawLoads!$A:$A,NTarg_All!$A2)</f>
        <v>3204705.3837662092</v>
      </c>
      <c r="D2" s="3">
        <f>SUMIFS(RawLoads!$I:$I,RawLoads!$E:$E,NTarg_All!D$1,RawLoads!$A:$A,NTarg_All!$A2)</f>
        <v>1817.9866723538528</v>
      </c>
      <c r="E2" s="3">
        <f>SUMIFS(RawLoads!$I:$I,RawLoads!$E:$E,NTarg_All!E$1,RawLoads!$A:$A,NTarg_All!$A2)</f>
        <v>20405.594728805485</v>
      </c>
      <c r="F2" s="3">
        <f>SUMIFS(RawLoads!$I:$I,RawLoads!$E:$E,NTarg_All!F$1,RawLoads!$A:$A,NTarg_All!$A2)</f>
        <v>0</v>
      </c>
      <c r="G2" s="3">
        <f>SUMIFS(RawLoads!$I:$I,RawLoads!$E:$E,NTarg_All!G$1,RawLoads!$A:$A,NTarg_All!$A2)</f>
        <v>0</v>
      </c>
      <c r="H2" s="4">
        <f>SUM(C2:G2)</f>
        <v>3226928.9651673688</v>
      </c>
      <c r="I2" s="3"/>
      <c r="J2" s="3"/>
    </row>
    <row r="3" spans="1:10" x14ac:dyDescent="0.2">
      <c r="A3" t="s">
        <v>56</v>
      </c>
      <c r="B3" t="s">
        <v>110</v>
      </c>
      <c r="C3" s="3">
        <f>SUMIFS(RawLoads!$I:$I,RawLoads!$E:$E,NTarg_All!C$1,RawLoads!$A:$A,NTarg_All!$A3)</f>
        <v>3094095.6921163709</v>
      </c>
      <c r="D3" s="3">
        <f>SUMIFS(RawLoads!$I:$I,RawLoads!$E:$E,NTarg_All!D$1,RawLoads!$A:$A,NTarg_All!$A3)</f>
        <v>2976.4286628459204</v>
      </c>
      <c r="E3" s="3">
        <f>SUMIFS(RawLoads!$I:$I,RawLoads!$E:$E,NTarg_All!E$1,RawLoads!$A:$A,NTarg_All!$A3)</f>
        <v>0</v>
      </c>
      <c r="F3" s="3">
        <f>SUMIFS(RawLoads!$I:$I,RawLoads!$E:$E,NTarg_All!F$1,RawLoads!$A:$A,NTarg_All!$A3)</f>
        <v>0</v>
      </c>
      <c r="G3" s="3">
        <f>SUMIFS(RawLoads!$I:$I,RawLoads!$E:$E,NTarg_All!G$1,RawLoads!$A:$A,NTarg_All!$A3)</f>
        <v>0</v>
      </c>
      <c r="H3" s="4">
        <f t="shared" ref="H3:H44" si="0">SUM(C3:G3)</f>
        <v>3097072.1207792168</v>
      </c>
      <c r="I3" s="3"/>
      <c r="J3" s="3"/>
    </row>
    <row r="4" spans="1:10" x14ac:dyDescent="0.2">
      <c r="A4" t="s">
        <v>57</v>
      </c>
      <c r="B4" t="s">
        <v>130</v>
      </c>
      <c r="C4" s="3">
        <f>SUMIFS(RawLoads!$I:$I,RawLoads!$E:$E,NTarg_All!C$1,RawLoads!$A:$A,NTarg_All!$A4)</f>
        <v>866219.44819527015</v>
      </c>
      <c r="D4" s="3">
        <f>SUMIFS(RawLoads!$I:$I,RawLoads!$E:$E,NTarg_All!D$1,RawLoads!$A:$A,NTarg_All!$A4)</f>
        <v>0</v>
      </c>
      <c r="E4" s="3">
        <f>SUMIFS(RawLoads!$I:$I,RawLoads!$E:$E,NTarg_All!E$1,RawLoads!$A:$A,NTarg_All!$A4)</f>
        <v>2236.9853634198116</v>
      </c>
      <c r="F4" s="3">
        <f>SUMIFS(RawLoads!$I:$I,RawLoads!$E:$E,NTarg_All!F$1,RawLoads!$A:$A,NTarg_All!$A4)</f>
        <v>0</v>
      </c>
      <c r="G4" s="3">
        <f>SUMIFS(RawLoads!$I:$I,RawLoads!$E:$E,NTarg_All!G$1,RawLoads!$A:$A,NTarg_All!$A4)</f>
        <v>0</v>
      </c>
      <c r="H4" s="4">
        <f t="shared" si="0"/>
        <v>868456.43355869001</v>
      </c>
      <c r="I4" s="3"/>
      <c r="J4" s="3"/>
    </row>
    <row r="5" spans="1:10" x14ac:dyDescent="0.2">
      <c r="A5" t="s">
        <v>58</v>
      </c>
      <c r="B5" t="s">
        <v>131</v>
      </c>
      <c r="C5" s="3">
        <f>SUMIFS(RawLoads!$I:$I,RawLoads!$E:$E,NTarg_All!C$1,RawLoads!$A:$A,NTarg_All!$A5)</f>
        <v>3255976.9264469882</v>
      </c>
      <c r="D5" s="3">
        <f>SUMIFS(RawLoads!$I:$I,RawLoads!$E:$E,NTarg_All!D$1,RawLoads!$A:$A,NTarg_All!$A5)</f>
        <v>36.531564146392824</v>
      </c>
      <c r="E5" s="3">
        <f>SUMIFS(RawLoads!$I:$I,RawLoads!$E:$E,NTarg_All!E$1,RawLoads!$A:$A,NTarg_All!$A5)</f>
        <v>3264.3967399518947</v>
      </c>
      <c r="F5" s="3">
        <f>SUMIFS(RawLoads!$I:$I,RawLoads!$E:$E,NTarg_All!F$1,RawLoads!$A:$A,NTarg_All!$A5)</f>
        <v>0</v>
      </c>
      <c r="G5" s="3">
        <f>SUMIFS(RawLoads!$I:$I,RawLoads!$E:$E,NTarg_All!G$1,RawLoads!$A:$A,NTarg_All!$A5)</f>
        <v>0</v>
      </c>
      <c r="H5" s="4">
        <f t="shared" si="0"/>
        <v>3259277.8547510863</v>
      </c>
      <c r="I5" s="3"/>
      <c r="J5" s="3"/>
    </row>
    <row r="6" spans="1:10" x14ac:dyDescent="0.2">
      <c r="A6" t="s">
        <v>59</v>
      </c>
      <c r="B6" t="s">
        <v>120</v>
      </c>
      <c r="C6" s="3">
        <f>SUMIFS(RawLoads!$I:$I,RawLoads!$E:$E,NTarg_All!C$1,RawLoads!$A:$A,NTarg_All!$A6)</f>
        <v>3880237.8656647443</v>
      </c>
      <c r="D6" s="3">
        <f>SUMIFS(RawLoads!$I:$I,RawLoads!$E:$E,NTarg_All!D$1,RawLoads!$A:$A,NTarg_All!$A6)</f>
        <v>0</v>
      </c>
      <c r="E6" s="3">
        <f>SUMIFS(RawLoads!$I:$I,RawLoads!$E:$E,NTarg_All!E$1,RawLoads!$A:$A,NTarg_All!$A6)</f>
        <v>0</v>
      </c>
      <c r="F6" s="3">
        <f>SUMIFS(RawLoads!$I:$I,RawLoads!$E:$E,NTarg_All!F$1,RawLoads!$A:$A,NTarg_All!$A6)</f>
        <v>0</v>
      </c>
      <c r="G6" s="3">
        <f>SUMIFS(RawLoads!$I:$I,RawLoads!$E:$E,NTarg_All!G$1,RawLoads!$A:$A,NTarg_All!$A6)</f>
        <v>0</v>
      </c>
      <c r="H6" s="4">
        <f t="shared" si="0"/>
        <v>3880237.8656647443</v>
      </c>
      <c r="I6" s="3"/>
      <c r="J6" s="3"/>
    </row>
    <row r="7" spans="1:10" x14ac:dyDescent="0.2">
      <c r="A7" t="s">
        <v>60</v>
      </c>
      <c r="B7" t="s">
        <v>135</v>
      </c>
      <c r="C7" s="3">
        <f>SUMIFS(RawLoads!$I:$I,RawLoads!$E:$E,NTarg_All!C$1,RawLoads!$A:$A,NTarg_All!$A7)</f>
        <v>1121143.4860459291</v>
      </c>
      <c r="D7" s="3">
        <f>SUMIFS(RawLoads!$I:$I,RawLoads!$E:$E,NTarg_All!D$1,RawLoads!$A:$A,NTarg_All!$A7)</f>
        <v>0</v>
      </c>
      <c r="E7" s="3">
        <f>SUMIFS(RawLoads!$I:$I,RawLoads!$E:$E,NTarg_All!E$1,RawLoads!$A:$A,NTarg_All!$A7)</f>
        <v>1208.0528485751965</v>
      </c>
      <c r="F7" s="3">
        <f>SUMIFS(RawLoads!$I:$I,RawLoads!$E:$E,NTarg_All!F$1,RawLoads!$A:$A,NTarg_All!$A7)</f>
        <v>0</v>
      </c>
      <c r="G7" s="3">
        <f>SUMIFS(RawLoads!$I:$I,RawLoads!$E:$E,NTarg_All!G$1,RawLoads!$A:$A,NTarg_All!$A7)</f>
        <v>0</v>
      </c>
      <c r="H7" s="4">
        <f t="shared" si="0"/>
        <v>1122351.5388945043</v>
      </c>
      <c r="I7" s="3"/>
      <c r="J7" s="3"/>
    </row>
    <row r="8" spans="1:10" x14ac:dyDescent="0.2">
      <c r="A8" t="s">
        <v>61</v>
      </c>
      <c r="B8" t="s">
        <v>142</v>
      </c>
      <c r="C8" s="3">
        <f>SUMIFS(RawLoads!$I:$I,RawLoads!$E:$E,NTarg_All!C$1,RawLoads!$A:$A,NTarg_All!$A8)</f>
        <v>744864.09471985372</v>
      </c>
      <c r="D8" s="3">
        <f>SUMIFS(RawLoads!$I:$I,RawLoads!$E:$E,NTarg_All!D$1,RawLoads!$A:$A,NTarg_All!$A8)</f>
        <v>0</v>
      </c>
      <c r="E8" s="3">
        <f>SUMIFS(RawLoads!$I:$I,RawLoads!$E:$E,NTarg_All!E$1,RawLoads!$A:$A,NTarg_All!$A8)</f>
        <v>0</v>
      </c>
      <c r="F8" s="3">
        <f>SUMIFS(RawLoads!$I:$I,RawLoads!$E:$E,NTarg_All!F$1,RawLoads!$A:$A,NTarg_All!$A8)</f>
        <v>0</v>
      </c>
      <c r="G8" s="3">
        <f>SUMIFS(RawLoads!$I:$I,RawLoads!$E:$E,NTarg_All!G$1,RawLoads!$A:$A,NTarg_All!$A8)</f>
        <v>0</v>
      </c>
      <c r="H8" s="4">
        <f t="shared" si="0"/>
        <v>744864.09471985372</v>
      </c>
      <c r="I8" s="3"/>
      <c r="J8" s="3"/>
    </row>
    <row r="9" spans="1:10" x14ac:dyDescent="0.2">
      <c r="A9" t="s">
        <v>62</v>
      </c>
      <c r="B9" t="s">
        <v>146</v>
      </c>
      <c r="C9" s="3">
        <f>SUMIFS(RawLoads!$I:$I,RawLoads!$E:$E,NTarg_All!C$1,RawLoads!$A:$A,NTarg_All!$A9)</f>
        <v>14571.482155006634</v>
      </c>
      <c r="D9" s="3">
        <f>SUMIFS(RawLoads!$I:$I,RawLoads!$E:$E,NTarg_All!D$1,RawLoads!$A:$A,NTarg_All!$A9)</f>
        <v>0</v>
      </c>
      <c r="E9" s="3">
        <f>SUMIFS(RawLoads!$I:$I,RawLoads!$E:$E,NTarg_All!E$1,RawLoads!$A:$A,NTarg_All!$A9)</f>
        <v>0</v>
      </c>
      <c r="F9" s="3">
        <f>SUMIFS(RawLoads!$I:$I,RawLoads!$E:$E,NTarg_All!F$1,RawLoads!$A:$A,NTarg_All!$A9)</f>
        <v>0</v>
      </c>
      <c r="G9" s="3">
        <f>SUMIFS(RawLoads!$I:$I,RawLoads!$E:$E,NTarg_All!G$1,RawLoads!$A:$A,NTarg_All!$A9)</f>
        <v>0</v>
      </c>
      <c r="H9" s="4">
        <f t="shared" si="0"/>
        <v>14571.482155006634</v>
      </c>
      <c r="I9" s="3"/>
      <c r="J9" s="3"/>
    </row>
    <row r="10" spans="1:10" x14ac:dyDescent="0.2">
      <c r="A10" t="s">
        <v>63</v>
      </c>
      <c r="B10" t="s">
        <v>109</v>
      </c>
      <c r="C10" s="3">
        <f>SUMIFS(RawLoads!$I:$I,RawLoads!$E:$E,NTarg_All!C$1,RawLoads!$A:$A,NTarg_All!$A10)</f>
        <v>4126950.5497907177</v>
      </c>
      <c r="D10" s="3">
        <f>SUMIFS(RawLoads!$I:$I,RawLoads!$E:$E,NTarg_All!D$1,RawLoads!$A:$A,NTarg_All!$A10)</f>
        <v>15175.8901003548</v>
      </c>
      <c r="E10" s="3">
        <f>SUMIFS(RawLoads!$I:$I,RawLoads!$E:$E,NTarg_All!E$1,RawLoads!$A:$A,NTarg_All!$A10)</f>
        <v>0</v>
      </c>
      <c r="F10" s="3">
        <f>SUMIFS(RawLoads!$I:$I,RawLoads!$E:$E,NTarg_All!F$1,RawLoads!$A:$A,NTarg_All!$A10)</f>
        <v>0</v>
      </c>
      <c r="G10" s="3">
        <f>SUMIFS(RawLoads!$I:$I,RawLoads!$E:$E,NTarg_All!G$1,RawLoads!$A:$A,NTarg_All!$A10)</f>
        <v>0</v>
      </c>
      <c r="H10" s="4">
        <f t="shared" si="0"/>
        <v>4142126.4398910725</v>
      </c>
      <c r="I10" s="3"/>
      <c r="J10" s="3"/>
    </row>
    <row r="11" spans="1:10" x14ac:dyDescent="0.2">
      <c r="A11" t="s">
        <v>64</v>
      </c>
      <c r="B11" t="s">
        <v>123</v>
      </c>
      <c r="C11" s="3">
        <f>SUMIFS(RawLoads!$I:$I,RawLoads!$E:$E,NTarg_All!C$1,RawLoads!$A:$A,NTarg_All!$A11)</f>
        <v>1043437.9426584141</v>
      </c>
      <c r="D11" s="3">
        <f>SUMIFS(RawLoads!$I:$I,RawLoads!$E:$E,NTarg_All!D$1,RawLoads!$A:$A,NTarg_All!$A11)</f>
        <v>0</v>
      </c>
      <c r="E11" s="3">
        <f>SUMIFS(RawLoads!$I:$I,RawLoads!$E:$E,NTarg_All!E$1,RawLoads!$A:$A,NTarg_All!$A11)</f>
        <v>0</v>
      </c>
      <c r="F11" s="3">
        <f>SUMIFS(RawLoads!$I:$I,RawLoads!$E:$E,NTarg_All!F$1,RawLoads!$A:$A,NTarg_All!$A11)</f>
        <v>0</v>
      </c>
      <c r="G11" s="3">
        <f>SUMIFS(RawLoads!$I:$I,RawLoads!$E:$E,NTarg_All!G$1,RawLoads!$A:$A,NTarg_All!$A11)</f>
        <v>0</v>
      </c>
      <c r="H11" s="4">
        <f t="shared" si="0"/>
        <v>1043437.9426584141</v>
      </c>
      <c r="I11" s="3"/>
      <c r="J11" s="3"/>
    </row>
    <row r="12" spans="1:10" x14ac:dyDescent="0.2">
      <c r="A12" t="s">
        <v>65</v>
      </c>
      <c r="B12" t="s">
        <v>128</v>
      </c>
      <c r="C12" s="3">
        <f>SUMIFS(RawLoads!$I:$I,RawLoads!$E:$E,NTarg_All!C$1,RawLoads!$A:$A,NTarg_All!$A12)</f>
        <v>2893542.0689802403</v>
      </c>
      <c r="D12" s="3">
        <f>SUMIFS(RawLoads!$I:$I,RawLoads!$E:$E,NTarg_All!D$1,RawLoads!$A:$A,NTarg_All!$A12)</f>
        <v>5621.3572357815865</v>
      </c>
      <c r="E12" s="3">
        <f>SUMIFS(RawLoads!$I:$I,RawLoads!$E:$E,NTarg_All!E$1,RawLoads!$A:$A,NTarg_All!$A12)</f>
        <v>0</v>
      </c>
      <c r="F12" s="3">
        <f>SUMIFS(RawLoads!$I:$I,RawLoads!$E:$E,NTarg_All!F$1,RawLoads!$A:$A,NTarg_All!$A12)</f>
        <v>0</v>
      </c>
      <c r="G12" s="3">
        <f>SUMIFS(RawLoads!$I:$I,RawLoads!$E:$E,NTarg_All!G$1,RawLoads!$A:$A,NTarg_All!$A12)</f>
        <v>0</v>
      </c>
      <c r="H12" s="4">
        <f t="shared" si="0"/>
        <v>2899163.4262160216</v>
      </c>
      <c r="I12" s="3"/>
      <c r="J12" s="3"/>
    </row>
    <row r="13" spans="1:10" x14ac:dyDescent="0.2">
      <c r="A13" t="s">
        <v>66</v>
      </c>
      <c r="B13" t="s">
        <v>124</v>
      </c>
      <c r="C13" s="3">
        <f>SUMIFS(RawLoads!$I:$I,RawLoads!$E:$E,NTarg_All!C$1,RawLoads!$A:$A,NTarg_All!$A13)</f>
        <v>2539961.1585146869</v>
      </c>
      <c r="D13" s="3">
        <f>SUMIFS(RawLoads!$I:$I,RawLoads!$E:$E,NTarg_All!D$1,RawLoads!$A:$A,NTarg_All!$A13)</f>
        <v>1195.6797014616823</v>
      </c>
      <c r="E13" s="3">
        <f>SUMIFS(RawLoads!$I:$I,RawLoads!$E:$E,NTarg_All!E$1,RawLoads!$A:$A,NTarg_All!$A13)</f>
        <v>0</v>
      </c>
      <c r="F13" s="3">
        <f>SUMIFS(RawLoads!$I:$I,RawLoads!$E:$E,NTarg_All!F$1,RawLoads!$A:$A,NTarg_All!$A13)</f>
        <v>640.43590705639895</v>
      </c>
      <c r="G13" s="3">
        <f>SUMIFS(RawLoads!$I:$I,RawLoads!$E:$E,NTarg_All!G$1,RawLoads!$A:$A,NTarg_All!$A13)</f>
        <v>0</v>
      </c>
      <c r="H13" s="4">
        <f t="shared" si="0"/>
        <v>2541797.2741232049</v>
      </c>
      <c r="I13" s="3"/>
      <c r="J13" s="3"/>
    </row>
    <row r="14" spans="1:10" x14ac:dyDescent="0.2">
      <c r="A14" t="s">
        <v>68</v>
      </c>
      <c r="B14" t="s">
        <v>116</v>
      </c>
      <c r="C14" s="3">
        <f>SUMIFS(RawLoads!$I:$I,RawLoads!$E:$E,NTarg_All!C$1,RawLoads!$A:$A,NTarg_All!$A14)</f>
        <v>2690468.7412851122</v>
      </c>
      <c r="D14" s="3">
        <f>SUMIFS(RawLoads!$I:$I,RawLoads!$E:$E,NTarg_All!D$1,RawLoads!$A:$A,NTarg_All!$A14)</f>
        <v>0</v>
      </c>
      <c r="E14" s="3">
        <f>SUMIFS(RawLoads!$I:$I,RawLoads!$E:$E,NTarg_All!E$1,RawLoads!$A:$A,NTarg_All!$A14)</f>
        <v>0</v>
      </c>
      <c r="F14" s="3">
        <f>SUMIFS(RawLoads!$I:$I,RawLoads!$E:$E,NTarg_All!F$1,RawLoads!$A:$A,NTarg_All!$A14)</f>
        <v>0</v>
      </c>
      <c r="G14" s="3">
        <f>SUMIFS(RawLoads!$I:$I,RawLoads!$E:$E,NTarg_All!G$1,RawLoads!$A:$A,NTarg_All!$A14)</f>
        <v>0</v>
      </c>
      <c r="H14" s="4">
        <f t="shared" si="0"/>
        <v>2690468.7412851122</v>
      </c>
      <c r="I14" s="3"/>
      <c r="J14" s="3"/>
    </row>
    <row r="15" spans="1:10" x14ac:dyDescent="0.2">
      <c r="A15" t="s">
        <v>69</v>
      </c>
      <c r="B15" t="s">
        <v>108</v>
      </c>
      <c r="C15" s="3">
        <f>SUMIFS(RawLoads!$I:$I,RawLoads!$E:$E,NTarg_All!C$1,RawLoads!$A:$A,NTarg_All!$A15)</f>
        <v>4021475.7789197625</v>
      </c>
      <c r="D15" s="3">
        <f>SUMIFS(RawLoads!$I:$I,RawLoads!$E:$E,NTarg_All!D$1,RawLoads!$A:$A,NTarg_All!$A15)</f>
        <v>40634.330266460267</v>
      </c>
      <c r="E15" s="3">
        <f>SUMIFS(RawLoads!$I:$I,RawLoads!$E:$E,NTarg_All!E$1,RawLoads!$A:$A,NTarg_All!$A15)</f>
        <v>7712.6895564914894</v>
      </c>
      <c r="F15" s="3">
        <f>SUMIFS(RawLoads!$I:$I,RawLoads!$E:$E,NTarg_All!F$1,RawLoads!$A:$A,NTarg_All!$A15)</f>
        <v>0</v>
      </c>
      <c r="G15" s="3">
        <f>SUMIFS(RawLoads!$I:$I,RawLoads!$E:$E,NTarg_All!G$1,RawLoads!$A:$A,NTarg_All!$A15)</f>
        <v>0</v>
      </c>
      <c r="H15" s="4">
        <f t="shared" si="0"/>
        <v>4069822.7987427143</v>
      </c>
      <c r="I15" s="3"/>
      <c r="J15" s="3"/>
    </row>
    <row r="16" spans="1:10" x14ac:dyDescent="0.2">
      <c r="A16" t="s">
        <v>70</v>
      </c>
      <c r="B16" t="s">
        <v>127</v>
      </c>
      <c r="C16" s="3">
        <f>SUMIFS(RawLoads!$I:$I,RawLoads!$E:$E,NTarg_All!C$1,RawLoads!$A:$A,NTarg_All!$A16)</f>
        <v>4181608.8550318331</v>
      </c>
      <c r="D16" s="3">
        <f>SUMIFS(RawLoads!$I:$I,RawLoads!$E:$E,NTarg_All!D$1,RawLoads!$A:$A,NTarg_All!$A16)</f>
        <v>23184.600345833926</v>
      </c>
      <c r="E16" s="3">
        <f>SUMIFS(RawLoads!$I:$I,RawLoads!$E:$E,NTarg_All!E$1,RawLoads!$A:$A,NTarg_All!$A16)</f>
        <v>3056.3184960272711</v>
      </c>
      <c r="F16" s="3">
        <f>SUMIFS(RawLoads!$I:$I,RawLoads!$E:$E,NTarg_All!F$1,RawLoads!$A:$A,NTarg_All!$A16)</f>
        <v>0</v>
      </c>
      <c r="G16" s="3">
        <f>SUMIFS(RawLoads!$I:$I,RawLoads!$E:$E,NTarg_All!G$1,RawLoads!$A:$A,NTarg_All!$A16)</f>
        <v>0</v>
      </c>
      <c r="H16" s="4">
        <f t="shared" si="0"/>
        <v>4207849.7738736942</v>
      </c>
      <c r="I16" s="3"/>
      <c r="J16" s="3"/>
    </row>
    <row r="17" spans="1:10" x14ac:dyDescent="0.2">
      <c r="A17" t="s">
        <v>72</v>
      </c>
      <c r="B17" t="s">
        <v>140</v>
      </c>
      <c r="C17" s="3">
        <f>SUMIFS(RawLoads!$I:$I,RawLoads!$E:$E,NTarg_All!C$1,RawLoads!$A:$A,NTarg_All!$A17)</f>
        <v>577173.94004986598</v>
      </c>
      <c r="D17" s="3">
        <f>SUMIFS(RawLoads!$I:$I,RawLoads!$E:$E,NTarg_All!D$1,RawLoads!$A:$A,NTarg_All!$A17)</f>
        <v>0</v>
      </c>
      <c r="E17" s="3">
        <f>SUMIFS(RawLoads!$I:$I,RawLoads!$E:$E,NTarg_All!E$1,RawLoads!$A:$A,NTarg_All!$A17)</f>
        <v>0</v>
      </c>
      <c r="F17" s="3">
        <f>SUMIFS(RawLoads!$I:$I,RawLoads!$E:$E,NTarg_All!F$1,RawLoads!$A:$A,NTarg_All!$A17)</f>
        <v>0</v>
      </c>
      <c r="G17" s="3">
        <f>SUMIFS(RawLoads!$I:$I,RawLoads!$E:$E,NTarg_All!G$1,RawLoads!$A:$A,NTarg_All!$A17)</f>
        <v>0</v>
      </c>
      <c r="H17" s="4">
        <f t="shared" si="0"/>
        <v>577173.94004986598</v>
      </c>
      <c r="I17" s="3"/>
      <c r="J17" s="3"/>
    </row>
    <row r="18" spans="1:10" x14ac:dyDescent="0.2">
      <c r="A18" t="s">
        <v>73</v>
      </c>
      <c r="B18" t="s">
        <v>106</v>
      </c>
      <c r="C18" s="3">
        <f>SUMIFS(RawLoads!$I:$I,RawLoads!$E:$E,NTarg_All!C$1,RawLoads!$A:$A,NTarg_All!$A18)</f>
        <v>4833185.7281025713</v>
      </c>
      <c r="D18" s="3">
        <f>SUMIFS(RawLoads!$I:$I,RawLoads!$E:$E,NTarg_All!D$1,RawLoads!$A:$A,NTarg_All!$A18)</f>
        <v>61343.9066723008</v>
      </c>
      <c r="E18" s="3">
        <f>SUMIFS(RawLoads!$I:$I,RawLoads!$E:$E,NTarg_All!E$1,RawLoads!$A:$A,NTarg_All!$A18)</f>
        <v>771.22423422306974</v>
      </c>
      <c r="F18" s="3">
        <f>SUMIFS(RawLoads!$I:$I,RawLoads!$E:$E,NTarg_All!F$1,RawLoads!$A:$A,NTarg_All!$A18)</f>
        <v>0</v>
      </c>
      <c r="G18" s="3">
        <f>SUMIFS(RawLoads!$I:$I,RawLoads!$E:$E,NTarg_All!G$1,RawLoads!$A:$A,NTarg_All!$A18)</f>
        <v>0.33967366345519306</v>
      </c>
      <c r="H18" s="4">
        <f t="shared" si="0"/>
        <v>4895301.198682759</v>
      </c>
      <c r="I18" s="3"/>
      <c r="J18" s="3"/>
    </row>
    <row r="19" spans="1:10" x14ac:dyDescent="0.2">
      <c r="A19" t="s">
        <v>74</v>
      </c>
      <c r="B19" t="s">
        <v>129</v>
      </c>
      <c r="C19" s="3">
        <f>SUMIFS(RawLoads!$I:$I,RawLoads!$E:$E,NTarg_All!C$1,RawLoads!$A:$A,NTarg_All!$A19)</f>
        <v>1264038.0244073551</v>
      </c>
      <c r="D19" s="3">
        <f>SUMIFS(RawLoads!$I:$I,RawLoads!$E:$E,NTarg_All!D$1,RawLoads!$A:$A,NTarg_All!$A19)</f>
        <v>0</v>
      </c>
      <c r="E19" s="3">
        <f>SUMIFS(RawLoads!$I:$I,RawLoads!$E:$E,NTarg_All!E$1,RawLoads!$A:$A,NTarg_All!$A19)</f>
        <v>0</v>
      </c>
      <c r="F19" s="3">
        <f>SUMIFS(RawLoads!$I:$I,RawLoads!$E:$E,NTarg_All!F$1,RawLoads!$A:$A,NTarg_All!$A19)</f>
        <v>0</v>
      </c>
      <c r="G19" s="3">
        <f>SUMIFS(RawLoads!$I:$I,RawLoads!$E:$E,NTarg_All!G$1,RawLoads!$A:$A,NTarg_All!$A19)</f>
        <v>0</v>
      </c>
      <c r="H19" s="4">
        <f t="shared" si="0"/>
        <v>1264038.0244073551</v>
      </c>
      <c r="I19" s="3"/>
      <c r="J19" s="3"/>
    </row>
    <row r="20" spans="1:10" x14ac:dyDescent="0.2">
      <c r="A20" t="s">
        <v>75</v>
      </c>
      <c r="B20" t="s">
        <v>115</v>
      </c>
      <c r="C20" s="3">
        <f>SUMIFS(RawLoads!$I:$I,RawLoads!$E:$E,NTarg_All!C$1,RawLoads!$A:$A,NTarg_All!$A20)</f>
        <v>2858792.1424320927</v>
      </c>
      <c r="D20" s="3">
        <f>SUMIFS(RawLoads!$I:$I,RawLoads!$E:$E,NTarg_All!D$1,RawLoads!$A:$A,NTarg_All!$A20)</f>
        <v>111168.51915993828</v>
      </c>
      <c r="E20" s="3">
        <f>SUMIFS(RawLoads!$I:$I,RawLoads!$E:$E,NTarg_All!E$1,RawLoads!$A:$A,NTarg_All!$A20)</f>
        <v>0</v>
      </c>
      <c r="F20" s="3">
        <f>SUMIFS(RawLoads!$I:$I,RawLoads!$E:$E,NTarg_All!F$1,RawLoads!$A:$A,NTarg_All!$A20)</f>
        <v>0</v>
      </c>
      <c r="G20" s="3">
        <f>SUMIFS(RawLoads!$I:$I,RawLoads!$E:$E,NTarg_All!G$1,RawLoads!$A:$A,NTarg_All!$A20)</f>
        <v>0</v>
      </c>
      <c r="H20" s="4">
        <f t="shared" si="0"/>
        <v>2969960.6615920309</v>
      </c>
      <c r="I20" s="3"/>
      <c r="J20" s="3"/>
    </row>
    <row r="21" spans="1:10" x14ac:dyDescent="0.2">
      <c r="A21" t="s">
        <v>76</v>
      </c>
      <c r="B21" t="s">
        <v>141</v>
      </c>
      <c r="C21" s="3">
        <f>SUMIFS(RawLoads!$I:$I,RawLoads!$E:$E,NTarg_All!C$1,RawLoads!$A:$A,NTarg_All!$A21)</f>
        <v>208146.9916335404</v>
      </c>
      <c r="D21" s="3">
        <f>SUMIFS(RawLoads!$I:$I,RawLoads!$E:$E,NTarg_All!D$1,RawLoads!$A:$A,NTarg_All!$A21)</f>
        <v>0</v>
      </c>
      <c r="E21" s="3">
        <f>SUMIFS(RawLoads!$I:$I,RawLoads!$E:$E,NTarg_All!E$1,RawLoads!$A:$A,NTarg_All!$A21)</f>
        <v>0</v>
      </c>
      <c r="F21" s="3">
        <f>SUMIFS(RawLoads!$I:$I,RawLoads!$E:$E,NTarg_All!F$1,RawLoads!$A:$A,NTarg_All!$A21)</f>
        <v>0</v>
      </c>
      <c r="G21" s="3">
        <f>SUMIFS(RawLoads!$I:$I,RawLoads!$E:$E,NTarg_All!G$1,RawLoads!$A:$A,NTarg_All!$A21)</f>
        <v>0</v>
      </c>
      <c r="H21" s="4">
        <f t="shared" si="0"/>
        <v>208146.9916335404</v>
      </c>
      <c r="I21" s="3"/>
      <c r="J21" s="3"/>
    </row>
    <row r="22" spans="1:10" x14ac:dyDescent="0.2">
      <c r="A22" t="s">
        <v>77</v>
      </c>
      <c r="B22" t="s">
        <v>145</v>
      </c>
      <c r="C22" s="3">
        <f>SUMIFS(RawLoads!$I:$I,RawLoads!$E:$E,NTarg_All!C$1,RawLoads!$A:$A,NTarg_All!$A22)</f>
        <v>5797.2415536038934</v>
      </c>
      <c r="D22" s="3">
        <f>SUMIFS(RawLoads!$I:$I,RawLoads!$E:$E,NTarg_All!D$1,RawLoads!$A:$A,NTarg_All!$A22)</f>
        <v>0</v>
      </c>
      <c r="E22" s="3">
        <f>SUMIFS(RawLoads!$I:$I,RawLoads!$E:$E,NTarg_All!E$1,RawLoads!$A:$A,NTarg_All!$A22)</f>
        <v>0</v>
      </c>
      <c r="F22" s="3">
        <f>SUMIFS(RawLoads!$I:$I,RawLoads!$E:$E,NTarg_All!F$1,RawLoads!$A:$A,NTarg_All!$A22)</f>
        <v>0</v>
      </c>
      <c r="G22" s="3">
        <f>SUMIFS(RawLoads!$I:$I,RawLoads!$E:$E,NTarg_All!G$1,RawLoads!$A:$A,NTarg_All!$A22)</f>
        <v>0</v>
      </c>
      <c r="H22" s="4">
        <f t="shared" si="0"/>
        <v>5797.2415536038934</v>
      </c>
      <c r="I22" s="3"/>
      <c r="J22" s="3"/>
    </row>
    <row r="23" spans="1:10" x14ac:dyDescent="0.2">
      <c r="A23" t="s">
        <v>78</v>
      </c>
      <c r="B23" t="s">
        <v>122</v>
      </c>
      <c r="C23" s="3">
        <f>SUMIFS(RawLoads!$I:$I,RawLoads!$E:$E,NTarg_All!C$1,RawLoads!$A:$A,NTarg_All!$A23)</f>
        <v>1896759.5069475656</v>
      </c>
      <c r="D23" s="3">
        <f>SUMIFS(RawLoads!$I:$I,RawLoads!$E:$E,NTarg_All!D$1,RawLoads!$A:$A,NTarg_All!$A23)</f>
        <v>0</v>
      </c>
      <c r="E23" s="3">
        <f>SUMIFS(RawLoads!$I:$I,RawLoads!$E:$E,NTarg_All!E$1,RawLoads!$A:$A,NTarg_All!$A23)</f>
        <v>0</v>
      </c>
      <c r="F23" s="3">
        <f>SUMIFS(RawLoads!$I:$I,RawLoads!$E:$E,NTarg_All!F$1,RawLoads!$A:$A,NTarg_All!$A23)</f>
        <v>0</v>
      </c>
      <c r="G23" s="3">
        <f>SUMIFS(RawLoads!$I:$I,RawLoads!$E:$E,NTarg_All!G$1,RawLoads!$A:$A,NTarg_All!$A23)</f>
        <v>0</v>
      </c>
      <c r="H23" s="4">
        <f t="shared" si="0"/>
        <v>1896759.5069475656</v>
      </c>
      <c r="I23" s="3"/>
      <c r="J23" s="3"/>
    </row>
    <row r="24" spans="1:10" x14ac:dyDescent="0.2">
      <c r="A24" t="s">
        <v>79</v>
      </c>
      <c r="B24" t="s">
        <v>132</v>
      </c>
      <c r="C24" s="3">
        <f>SUMIFS(RawLoads!$I:$I,RawLoads!$E:$E,NTarg_All!C$1,RawLoads!$A:$A,NTarg_All!$A24)</f>
        <v>2106749.9825378964</v>
      </c>
      <c r="D24" s="3">
        <f>SUMIFS(RawLoads!$I:$I,RawLoads!$E:$E,NTarg_All!D$1,RawLoads!$A:$A,NTarg_All!$A24)</f>
        <v>282.18130030775717</v>
      </c>
      <c r="E24" s="3">
        <f>SUMIFS(RawLoads!$I:$I,RawLoads!$E:$E,NTarg_All!E$1,RawLoads!$A:$A,NTarg_All!$A24)</f>
        <v>0</v>
      </c>
      <c r="F24" s="3">
        <f>SUMIFS(RawLoads!$I:$I,RawLoads!$E:$E,NTarg_All!F$1,RawLoads!$A:$A,NTarg_All!$A24)</f>
        <v>0</v>
      </c>
      <c r="G24" s="3">
        <f>SUMIFS(RawLoads!$I:$I,RawLoads!$E:$E,NTarg_All!G$1,RawLoads!$A:$A,NTarg_All!$A24)</f>
        <v>0</v>
      </c>
      <c r="H24" s="4">
        <f t="shared" si="0"/>
        <v>2107032.163838204</v>
      </c>
      <c r="I24" s="3"/>
      <c r="J24" s="3"/>
    </row>
    <row r="25" spans="1:10" x14ac:dyDescent="0.2">
      <c r="A25" t="s">
        <v>80</v>
      </c>
      <c r="B25" t="s">
        <v>104</v>
      </c>
      <c r="C25" s="3">
        <f>SUMIFS(RawLoads!$I:$I,RawLoads!$E:$E,NTarg_All!C$1,RawLoads!$A:$A,NTarg_All!$A25)</f>
        <v>15729005.758341078</v>
      </c>
      <c r="D25" s="3">
        <f>SUMIFS(RawLoads!$I:$I,RawLoads!$E:$E,NTarg_All!D$1,RawLoads!$A:$A,NTarg_All!$A25)</f>
        <v>205.39945259438252</v>
      </c>
      <c r="E25" s="3">
        <f>SUMIFS(RawLoads!$I:$I,RawLoads!$E:$E,NTarg_All!E$1,RawLoads!$A:$A,NTarg_All!$A25)</f>
        <v>0</v>
      </c>
      <c r="F25" s="3">
        <f>SUMIFS(RawLoads!$I:$I,RawLoads!$E:$E,NTarg_All!F$1,RawLoads!$A:$A,NTarg_All!$A25)</f>
        <v>0</v>
      </c>
      <c r="G25" s="3">
        <f>SUMIFS(RawLoads!$I:$I,RawLoads!$E:$E,NTarg_All!G$1,RawLoads!$A:$A,NTarg_All!$A25)</f>
        <v>0</v>
      </c>
      <c r="H25" s="4">
        <f t="shared" si="0"/>
        <v>15729211.157793673</v>
      </c>
      <c r="I25" s="3"/>
      <c r="J25" s="3"/>
    </row>
    <row r="26" spans="1:10" x14ac:dyDescent="0.2">
      <c r="A26" t="s">
        <v>81</v>
      </c>
      <c r="B26" t="s">
        <v>107</v>
      </c>
      <c r="C26" s="3">
        <f>SUMIFS(RawLoads!$I:$I,RawLoads!$E:$E,NTarg_All!C$1,RawLoads!$A:$A,NTarg_All!$A26)</f>
        <v>3095820.0507281222</v>
      </c>
      <c r="D26" s="3">
        <f>SUMIFS(RawLoads!$I:$I,RawLoads!$E:$E,NTarg_All!D$1,RawLoads!$A:$A,NTarg_All!$A26)</f>
        <v>59432.698242144106</v>
      </c>
      <c r="E26" s="3">
        <f>SUMIFS(RawLoads!$I:$I,RawLoads!$E:$E,NTarg_All!E$1,RawLoads!$A:$A,NTarg_All!$A26)</f>
        <v>835.60089561991231</v>
      </c>
      <c r="F26" s="3">
        <f>SUMIFS(RawLoads!$I:$I,RawLoads!$E:$E,NTarg_All!F$1,RawLoads!$A:$A,NTarg_All!$A26)</f>
        <v>0</v>
      </c>
      <c r="G26" s="3">
        <f>SUMIFS(RawLoads!$I:$I,RawLoads!$E:$E,NTarg_All!G$1,RawLoads!$A:$A,NTarg_All!$A26)</f>
        <v>0</v>
      </c>
      <c r="H26" s="4">
        <f t="shared" si="0"/>
        <v>3156088.3498658864</v>
      </c>
      <c r="I26" s="3"/>
      <c r="J26" s="3"/>
    </row>
    <row r="27" spans="1:10" x14ac:dyDescent="0.2">
      <c r="A27" t="s">
        <v>82</v>
      </c>
      <c r="B27" t="s">
        <v>133</v>
      </c>
      <c r="C27" s="3">
        <f>SUMIFS(RawLoads!$I:$I,RawLoads!$E:$E,NTarg_All!C$1,RawLoads!$A:$A,NTarg_All!$A27)</f>
        <v>4184571.0141825755</v>
      </c>
      <c r="D27" s="3">
        <f>SUMIFS(RawLoads!$I:$I,RawLoads!$E:$E,NTarg_All!D$1,RawLoads!$A:$A,NTarg_All!$A27)</f>
        <v>569.26946754244523</v>
      </c>
      <c r="E27" s="3">
        <f>SUMIFS(RawLoads!$I:$I,RawLoads!$E:$E,NTarg_All!E$1,RawLoads!$A:$A,NTarg_All!$A27)</f>
        <v>0</v>
      </c>
      <c r="F27" s="3">
        <f>SUMIFS(RawLoads!$I:$I,RawLoads!$E:$E,NTarg_All!F$1,RawLoads!$A:$A,NTarg_All!$A27)</f>
        <v>0</v>
      </c>
      <c r="G27" s="3">
        <f>SUMIFS(RawLoads!$I:$I,RawLoads!$E:$E,NTarg_All!G$1,RawLoads!$A:$A,NTarg_All!$A27)</f>
        <v>17.142159342161456</v>
      </c>
      <c r="H27" s="4">
        <f t="shared" si="0"/>
        <v>4185157.4258094602</v>
      </c>
      <c r="I27" s="3"/>
      <c r="J27" s="3"/>
    </row>
    <row r="28" spans="1:10" x14ac:dyDescent="0.2">
      <c r="A28" t="s">
        <v>83</v>
      </c>
      <c r="B28" t="s">
        <v>118</v>
      </c>
      <c r="C28" s="3">
        <f>SUMIFS(RawLoads!$I:$I,RawLoads!$E:$E,NTarg_All!C$1,RawLoads!$A:$A,NTarg_All!$A28)</f>
        <v>4117868.8107256559</v>
      </c>
      <c r="D28" s="3">
        <f>SUMIFS(RawLoads!$I:$I,RawLoads!$E:$E,NTarg_All!D$1,RawLoads!$A:$A,NTarg_All!$A28)</f>
        <v>0</v>
      </c>
      <c r="E28" s="3">
        <f>SUMIFS(RawLoads!$I:$I,RawLoads!$E:$E,NTarg_All!E$1,RawLoads!$A:$A,NTarg_All!$A28)</f>
        <v>0</v>
      </c>
      <c r="F28" s="3">
        <f>SUMIFS(RawLoads!$I:$I,RawLoads!$E:$E,NTarg_All!F$1,RawLoads!$A:$A,NTarg_All!$A28)</f>
        <v>0</v>
      </c>
      <c r="G28" s="3">
        <f>SUMIFS(RawLoads!$I:$I,RawLoads!$E:$E,NTarg_All!G$1,RawLoads!$A:$A,NTarg_All!$A28)</f>
        <v>3.2072846803073136</v>
      </c>
      <c r="H28" s="4">
        <f t="shared" si="0"/>
        <v>4117872.018010336</v>
      </c>
      <c r="I28" s="3"/>
      <c r="J28" s="3"/>
    </row>
    <row r="29" spans="1:10" x14ac:dyDescent="0.2">
      <c r="A29" t="s">
        <v>84</v>
      </c>
      <c r="B29" t="s">
        <v>144</v>
      </c>
      <c r="C29" s="3">
        <f>SUMIFS(RawLoads!$I:$I,RawLoads!$E:$E,NTarg_All!C$1,RawLoads!$A:$A,NTarg_All!$A29)</f>
        <v>43601.430771982254</v>
      </c>
      <c r="D29" s="3">
        <f>SUMIFS(RawLoads!$I:$I,RawLoads!$E:$E,NTarg_All!D$1,RawLoads!$A:$A,NTarg_All!$A29)</f>
        <v>0</v>
      </c>
      <c r="E29" s="3">
        <f>SUMIFS(RawLoads!$I:$I,RawLoads!$E:$E,NTarg_All!E$1,RawLoads!$A:$A,NTarg_All!$A29)</f>
        <v>0</v>
      </c>
      <c r="F29" s="3">
        <f>SUMIFS(RawLoads!$I:$I,RawLoads!$E:$E,NTarg_All!F$1,RawLoads!$A:$A,NTarg_All!$A29)</f>
        <v>0</v>
      </c>
      <c r="G29" s="3">
        <f>SUMIFS(RawLoads!$I:$I,RawLoads!$E:$E,NTarg_All!G$1,RawLoads!$A:$A,NTarg_All!$A29)</f>
        <v>0</v>
      </c>
      <c r="H29" s="4">
        <f t="shared" si="0"/>
        <v>43601.430771982254</v>
      </c>
      <c r="I29" s="3"/>
      <c r="J29" s="3"/>
    </row>
    <row r="30" spans="1:10" x14ac:dyDescent="0.2">
      <c r="A30" t="s">
        <v>85</v>
      </c>
      <c r="B30" t="s">
        <v>117</v>
      </c>
      <c r="C30" s="3">
        <f>SUMIFS(RawLoads!$I:$I,RawLoads!$E:$E,NTarg_All!C$1,RawLoads!$A:$A,NTarg_All!$A30)</f>
        <v>1946282.8328336142</v>
      </c>
      <c r="D30" s="3">
        <f>SUMIFS(RawLoads!$I:$I,RawLoads!$E:$E,NTarg_All!D$1,RawLoads!$A:$A,NTarg_All!$A30)</f>
        <v>132.04952741072219</v>
      </c>
      <c r="E30" s="3">
        <f>SUMIFS(RawLoads!$I:$I,RawLoads!$E:$E,NTarg_All!E$1,RawLoads!$A:$A,NTarg_All!$A30)</f>
        <v>0</v>
      </c>
      <c r="F30" s="3">
        <f>SUMIFS(RawLoads!$I:$I,RawLoads!$E:$E,NTarg_All!F$1,RawLoads!$A:$A,NTarg_All!$A30)</f>
        <v>0</v>
      </c>
      <c r="G30" s="3">
        <f>SUMIFS(RawLoads!$I:$I,RawLoads!$E:$E,NTarg_All!G$1,RawLoads!$A:$A,NTarg_All!$A30)</f>
        <v>0</v>
      </c>
      <c r="H30" s="4">
        <f t="shared" si="0"/>
        <v>1946414.8823610249</v>
      </c>
      <c r="I30" s="3"/>
      <c r="J30" s="3"/>
    </row>
    <row r="31" spans="1:10" x14ac:dyDescent="0.2">
      <c r="A31" t="s">
        <v>86</v>
      </c>
      <c r="B31" t="s">
        <v>134</v>
      </c>
      <c r="C31" s="3">
        <f>SUMIFS(RawLoads!$I:$I,RawLoads!$E:$E,NTarg_All!C$1,RawLoads!$A:$A,NTarg_All!$A31)</f>
        <v>919402.67910317949</v>
      </c>
      <c r="D31" s="3">
        <f>SUMIFS(RawLoads!$I:$I,RawLoads!$E:$E,NTarg_All!D$1,RawLoads!$A:$A,NTarg_All!$A31)</f>
        <v>0</v>
      </c>
      <c r="E31" s="3">
        <f>SUMIFS(RawLoads!$I:$I,RawLoads!$E:$E,NTarg_All!E$1,RawLoads!$A:$A,NTarg_All!$A31)</f>
        <v>0</v>
      </c>
      <c r="F31" s="3">
        <f>SUMIFS(RawLoads!$I:$I,RawLoads!$E:$E,NTarg_All!F$1,RawLoads!$A:$A,NTarg_All!$A31)</f>
        <v>0</v>
      </c>
      <c r="G31" s="3">
        <f>SUMIFS(RawLoads!$I:$I,RawLoads!$E:$E,NTarg_All!G$1,RawLoads!$A:$A,NTarg_All!$A31)</f>
        <v>0</v>
      </c>
      <c r="H31" s="4">
        <f t="shared" si="0"/>
        <v>919402.67910317949</v>
      </c>
      <c r="I31" s="3"/>
      <c r="J31" s="3"/>
    </row>
    <row r="32" spans="1:10" x14ac:dyDescent="0.2">
      <c r="A32" t="s">
        <v>87</v>
      </c>
      <c r="B32" t="s">
        <v>112</v>
      </c>
      <c r="C32" s="3">
        <f>SUMIFS(RawLoads!$I:$I,RawLoads!$E:$E,NTarg_All!C$1,RawLoads!$A:$A,NTarg_All!$A32)</f>
        <v>3514561.1087382482</v>
      </c>
      <c r="D32" s="3">
        <f>SUMIFS(RawLoads!$I:$I,RawLoads!$E:$E,NTarg_All!D$1,RawLoads!$A:$A,NTarg_All!$A32)</f>
        <v>118.92007938813799</v>
      </c>
      <c r="E32" s="3">
        <f>SUMIFS(RawLoads!$I:$I,RawLoads!$E:$E,NTarg_All!E$1,RawLoads!$A:$A,NTarg_All!$A32)</f>
        <v>0</v>
      </c>
      <c r="F32" s="3">
        <f>SUMIFS(RawLoads!$I:$I,RawLoads!$E:$E,NTarg_All!F$1,RawLoads!$A:$A,NTarg_All!$A32)</f>
        <v>0</v>
      </c>
      <c r="G32" s="3">
        <f>SUMIFS(RawLoads!$I:$I,RawLoads!$E:$E,NTarg_All!G$1,RawLoads!$A:$A,NTarg_All!$A32)</f>
        <v>0</v>
      </c>
      <c r="H32" s="4">
        <f t="shared" si="0"/>
        <v>3514680.0288176364</v>
      </c>
      <c r="I32" s="3"/>
      <c r="J32" s="3"/>
    </row>
    <row r="33" spans="1:10" x14ac:dyDescent="0.2">
      <c r="A33" t="s">
        <v>88</v>
      </c>
      <c r="B33" t="s">
        <v>113</v>
      </c>
      <c r="C33" s="3">
        <f>SUMIFS(RawLoads!$I:$I,RawLoads!$E:$E,NTarg_All!C$1,RawLoads!$A:$A,NTarg_All!$A33)</f>
        <v>2667125.1483500246</v>
      </c>
      <c r="D33" s="3">
        <f>SUMIFS(RawLoads!$I:$I,RawLoads!$E:$E,NTarg_All!D$1,RawLoads!$A:$A,NTarg_All!$A33)</f>
        <v>0</v>
      </c>
      <c r="E33" s="3">
        <f>SUMIFS(RawLoads!$I:$I,RawLoads!$E:$E,NTarg_All!E$1,RawLoads!$A:$A,NTarg_All!$A33)</f>
        <v>426.25228839931049</v>
      </c>
      <c r="F33" s="3">
        <f>SUMIFS(RawLoads!$I:$I,RawLoads!$E:$E,NTarg_All!F$1,RawLoads!$A:$A,NTarg_All!$A33)</f>
        <v>0</v>
      </c>
      <c r="G33" s="3">
        <f>SUMIFS(RawLoads!$I:$I,RawLoads!$E:$E,NTarg_All!G$1,RawLoads!$A:$A,NTarg_All!$A33)</f>
        <v>0</v>
      </c>
      <c r="H33" s="4">
        <f t="shared" si="0"/>
        <v>2667551.4006384239</v>
      </c>
      <c r="I33" s="3"/>
      <c r="J33" s="3"/>
    </row>
    <row r="34" spans="1:10" x14ac:dyDescent="0.2">
      <c r="A34" t="s">
        <v>89</v>
      </c>
      <c r="B34" t="s">
        <v>137</v>
      </c>
      <c r="C34" s="3">
        <f>SUMIFS(RawLoads!$I:$I,RawLoads!$E:$E,NTarg_All!C$1,RawLoads!$A:$A,NTarg_All!$A34)</f>
        <v>1298265.1315096989</v>
      </c>
      <c r="D34" s="3">
        <f>SUMIFS(RawLoads!$I:$I,RawLoads!$E:$E,NTarg_All!D$1,RawLoads!$A:$A,NTarg_All!$A34)</f>
        <v>0</v>
      </c>
      <c r="E34" s="3">
        <f>SUMIFS(RawLoads!$I:$I,RawLoads!$E:$E,NTarg_All!E$1,RawLoads!$A:$A,NTarg_All!$A34)</f>
        <v>0</v>
      </c>
      <c r="F34" s="3">
        <f>SUMIFS(RawLoads!$I:$I,RawLoads!$E:$E,NTarg_All!F$1,RawLoads!$A:$A,NTarg_All!$A34)</f>
        <v>0</v>
      </c>
      <c r="G34" s="3">
        <f>SUMIFS(RawLoads!$I:$I,RawLoads!$E:$E,NTarg_All!G$1,RawLoads!$A:$A,NTarg_All!$A34)</f>
        <v>0</v>
      </c>
      <c r="H34" s="4">
        <f t="shared" si="0"/>
        <v>1298265.1315096989</v>
      </c>
      <c r="I34" s="3"/>
      <c r="J34" s="3"/>
    </row>
    <row r="35" spans="1:10" x14ac:dyDescent="0.2">
      <c r="A35" t="s">
        <v>90</v>
      </c>
      <c r="B35" t="s">
        <v>119</v>
      </c>
      <c r="C35" s="3">
        <f>SUMIFS(RawLoads!$I:$I,RawLoads!$E:$E,NTarg_All!C$1,RawLoads!$A:$A,NTarg_All!$A35)</f>
        <v>2337673.8300281954</v>
      </c>
      <c r="D35" s="3">
        <f>SUMIFS(RawLoads!$I:$I,RawLoads!$E:$E,NTarg_All!D$1,RawLoads!$A:$A,NTarg_All!$A35)</f>
        <v>5.2529845083472182</v>
      </c>
      <c r="E35" s="3">
        <f>SUMIFS(RawLoads!$I:$I,RawLoads!$E:$E,NTarg_All!E$1,RawLoads!$A:$A,NTarg_All!$A35)</f>
        <v>1507.495827416197</v>
      </c>
      <c r="F35" s="3">
        <f>SUMIFS(RawLoads!$I:$I,RawLoads!$E:$E,NTarg_All!F$1,RawLoads!$A:$A,NTarg_All!$A35)</f>
        <v>0</v>
      </c>
      <c r="G35" s="3">
        <f>SUMIFS(RawLoads!$I:$I,RawLoads!$E:$E,NTarg_All!G$1,RawLoads!$A:$A,NTarg_All!$A35)</f>
        <v>0</v>
      </c>
      <c r="H35" s="4">
        <f t="shared" si="0"/>
        <v>2339186.5788401202</v>
      </c>
      <c r="I35" s="3"/>
      <c r="J35" s="3"/>
    </row>
    <row r="36" spans="1:10" x14ac:dyDescent="0.2">
      <c r="A36" t="s">
        <v>91</v>
      </c>
      <c r="B36" t="s">
        <v>114</v>
      </c>
      <c r="C36" s="3">
        <f>SUMIFS(RawLoads!$I:$I,RawLoads!$E:$E,NTarg_All!C$1,RawLoads!$A:$A,NTarg_All!$A36)</f>
        <v>2083314.5109940351</v>
      </c>
      <c r="D36" s="3">
        <f>SUMIFS(RawLoads!$I:$I,RawLoads!$E:$E,NTarg_All!D$1,RawLoads!$A:$A,NTarg_All!$A36)</f>
        <v>0</v>
      </c>
      <c r="E36" s="3">
        <f>SUMIFS(RawLoads!$I:$I,RawLoads!$E:$E,NTarg_All!E$1,RawLoads!$A:$A,NTarg_All!$A36)</f>
        <v>0</v>
      </c>
      <c r="F36" s="3">
        <f>SUMIFS(RawLoads!$I:$I,RawLoads!$E:$E,NTarg_All!F$1,RawLoads!$A:$A,NTarg_All!$A36)</f>
        <v>0</v>
      </c>
      <c r="G36" s="3">
        <f>SUMIFS(RawLoads!$I:$I,RawLoads!$E:$E,NTarg_All!G$1,RawLoads!$A:$A,NTarg_All!$A36)</f>
        <v>0</v>
      </c>
      <c r="H36" s="4">
        <f t="shared" si="0"/>
        <v>2083314.5109940351</v>
      </c>
      <c r="I36" s="3"/>
      <c r="J36" s="3"/>
    </row>
    <row r="37" spans="1:10" x14ac:dyDescent="0.2">
      <c r="A37" t="s">
        <v>92</v>
      </c>
      <c r="B37" t="s">
        <v>138</v>
      </c>
      <c r="C37" s="3">
        <f>SUMIFS(RawLoads!$I:$I,RawLoads!$E:$E,NTarg_All!C$1,RawLoads!$A:$A,NTarg_All!$A37)</f>
        <v>393448.2364335364</v>
      </c>
      <c r="D37" s="3">
        <f>SUMIFS(RawLoads!$I:$I,RawLoads!$E:$E,NTarg_All!D$1,RawLoads!$A:$A,NTarg_All!$A37)</f>
        <v>0</v>
      </c>
      <c r="E37" s="3">
        <f>SUMIFS(RawLoads!$I:$I,RawLoads!$E:$E,NTarg_All!E$1,RawLoads!$A:$A,NTarg_All!$A37)</f>
        <v>0</v>
      </c>
      <c r="F37" s="3">
        <f>SUMIFS(RawLoads!$I:$I,RawLoads!$E:$E,NTarg_All!F$1,RawLoads!$A:$A,NTarg_All!$A37)</f>
        <v>0</v>
      </c>
      <c r="G37" s="3">
        <f>SUMIFS(RawLoads!$I:$I,RawLoads!$E:$E,NTarg_All!G$1,RawLoads!$A:$A,NTarg_All!$A37)</f>
        <v>0</v>
      </c>
      <c r="H37" s="4">
        <f t="shared" si="0"/>
        <v>393448.2364335364</v>
      </c>
      <c r="I37" s="3"/>
      <c r="J37" s="3"/>
    </row>
    <row r="38" spans="1:10" x14ac:dyDescent="0.2">
      <c r="A38" t="s">
        <v>93</v>
      </c>
      <c r="B38" t="s">
        <v>136</v>
      </c>
      <c r="C38" s="3">
        <f>SUMIFS(RawLoads!$I:$I,RawLoads!$E:$E,NTarg_All!C$1,RawLoads!$A:$A,NTarg_All!$A38)</f>
        <v>955112.38301354321</v>
      </c>
      <c r="D38" s="3">
        <f>SUMIFS(RawLoads!$I:$I,RawLoads!$E:$E,NTarg_All!D$1,RawLoads!$A:$A,NTarg_All!$A38)</f>
        <v>0</v>
      </c>
      <c r="E38" s="3">
        <f>SUMIFS(RawLoads!$I:$I,RawLoads!$E:$E,NTarg_All!E$1,RawLoads!$A:$A,NTarg_All!$A38)</f>
        <v>0</v>
      </c>
      <c r="F38" s="3">
        <f>SUMIFS(RawLoads!$I:$I,RawLoads!$E:$E,NTarg_All!F$1,RawLoads!$A:$A,NTarg_All!$A38)</f>
        <v>0</v>
      </c>
      <c r="G38" s="3">
        <f>SUMIFS(RawLoads!$I:$I,RawLoads!$E:$E,NTarg_All!G$1,RawLoads!$A:$A,NTarg_All!$A38)</f>
        <v>0</v>
      </c>
      <c r="H38" s="4">
        <f t="shared" si="0"/>
        <v>955112.38301354321</v>
      </c>
      <c r="I38" s="3"/>
      <c r="J38" s="3"/>
    </row>
    <row r="39" spans="1:10" x14ac:dyDescent="0.2">
      <c r="A39" t="s">
        <v>94</v>
      </c>
      <c r="B39" t="s">
        <v>126</v>
      </c>
      <c r="C39" s="3">
        <f>SUMIFS(RawLoads!$I:$I,RawLoads!$E:$E,NTarg_All!C$1,RawLoads!$A:$A,NTarg_All!$A39)</f>
        <v>2267004.0089365272</v>
      </c>
      <c r="D39" s="3">
        <f>SUMIFS(RawLoads!$I:$I,RawLoads!$E:$E,NTarg_All!D$1,RawLoads!$A:$A,NTarg_All!$A39)</f>
        <v>114.5750298614183</v>
      </c>
      <c r="E39" s="3">
        <f>SUMIFS(RawLoads!$I:$I,RawLoads!$E:$E,NTarg_All!E$1,RawLoads!$A:$A,NTarg_All!$A39)</f>
        <v>0</v>
      </c>
      <c r="F39" s="3">
        <f>SUMIFS(RawLoads!$I:$I,RawLoads!$E:$E,NTarg_All!F$1,RawLoads!$A:$A,NTarg_All!$A39)</f>
        <v>0</v>
      </c>
      <c r="G39" s="3">
        <f>SUMIFS(RawLoads!$I:$I,RawLoads!$E:$E,NTarg_All!G$1,RawLoads!$A:$A,NTarg_All!$A39)</f>
        <v>0</v>
      </c>
      <c r="H39" s="4">
        <f t="shared" si="0"/>
        <v>2267118.5839663888</v>
      </c>
      <c r="I39" s="3"/>
      <c r="J39" s="3"/>
    </row>
    <row r="40" spans="1:10" x14ac:dyDescent="0.2">
      <c r="A40" t="s">
        <v>95</v>
      </c>
      <c r="B40" t="s">
        <v>125</v>
      </c>
      <c r="C40" s="3">
        <f>SUMIFS(RawLoads!$I:$I,RawLoads!$E:$E,NTarg_All!C$1,RawLoads!$A:$A,NTarg_All!$A40)</f>
        <v>2381529.4715788383</v>
      </c>
      <c r="D40" s="3">
        <f>SUMIFS(RawLoads!$I:$I,RawLoads!$E:$E,NTarg_All!D$1,RawLoads!$A:$A,NTarg_All!$A40)</f>
        <v>24699.440606389635</v>
      </c>
      <c r="E40" s="3">
        <f>SUMIFS(RawLoads!$I:$I,RawLoads!$E:$E,NTarg_All!E$1,RawLoads!$A:$A,NTarg_All!$A40)</f>
        <v>0</v>
      </c>
      <c r="F40" s="3">
        <f>SUMIFS(RawLoads!$I:$I,RawLoads!$E:$E,NTarg_All!F$1,RawLoads!$A:$A,NTarg_All!$A40)</f>
        <v>0</v>
      </c>
      <c r="G40" s="3">
        <f>SUMIFS(RawLoads!$I:$I,RawLoads!$E:$E,NTarg_All!G$1,RawLoads!$A:$A,NTarg_All!$A40)</f>
        <v>0</v>
      </c>
      <c r="H40" s="4">
        <f t="shared" si="0"/>
        <v>2406228.912185228</v>
      </c>
      <c r="I40" s="3"/>
      <c r="J40" s="3"/>
    </row>
    <row r="41" spans="1:10" x14ac:dyDescent="0.2">
      <c r="A41" t="s">
        <v>96</v>
      </c>
      <c r="B41" t="s">
        <v>121</v>
      </c>
      <c r="C41" s="3">
        <f>SUMIFS(RawLoads!$I:$I,RawLoads!$E:$E,NTarg_All!C$1,RawLoads!$A:$A,NTarg_All!$A41)</f>
        <v>1684985.5472117343</v>
      </c>
      <c r="D41" s="3">
        <f>SUMIFS(RawLoads!$I:$I,RawLoads!$E:$E,NTarg_All!D$1,RawLoads!$A:$A,NTarg_All!$A41)</f>
        <v>36.676096926466734</v>
      </c>
      <c r="E41" s="3">
        <f>SUMIFS(RawLoads!$I:$I,RawLoads!$E:$E,NTarg_All!E$1,RawLoads!$A:$A,NTarg_All!$A41)</f>
        <v>0</v>
      </c>
      <c r="F41" s="3">
        <f>SUMIFS(RawLoads!$I:$I,RawLoads!$E:$E,NTarg_All!F$1,RawLoads!$A:$A,NTarg_All!$A41)</f>
        <v>0</v>
      </c>
      <c r="G41" s="3">
        <f>SUMIFS(RawLoads!$I:$I,RawLoads!$E:$E,NTarg_All!G$1,RawLoads!$A:$A,NTarg_All!$A41)</f>
        <v>0</v>
      </c>
      <c r="H41" s="4">
        <f t="shared" si="0"/>
        <v>1685022.2233086608</v>
      </c>
      <c r="I41" s="3"/>
      <c r="J41" s="3"/>
    </row>
    <row r="42" spans="1:10" x14ac:dyDescent="0.2">
      <c r="A42" t="s">
        <v>97</v>
      </c>
      <c r="B42" t="s">
        <v>143</v>
      </c>
      <c r="C42" s="3">
        <f>SUMIFS(RawLoads!$I:$I,RawLoads!$E:$E,NTarg_All!C$1,RawLoads!$A:$A,NTarg_All!$A42)</f>
        <v>142405.59955655129</v>
      </c>
      <c r="D42" s="3">
        <f>SUMIFS(RawLoads!$I:$I,RawLoads!$E:$E,NTarg_All!D$1,RawLoads!$A:$A,NTarg_All!$A42)</f>
        <v>0</v>
      </c>
      <c r="E42" s="3">
        <f>SUMIFS(RawLoads!$I:$I,RawLoads!$E:$E,NTarg_All!E$1,RawLoads!$A:$A,NTarg_All!$A42)</f>
        <v>0</v>
      </c>
      <c r="F42" s="3">
        <f>SUMIFS(RawLoads!$I:$I,RawLoads!$E:$E,NTarg_All!F$1,RawLoads!$A:$A,NTarg_All!$A42)</f>
        <v>0</v>
      </c>
      <c r="G42" s="3">
        <f>SUMIFS(RawLoads!$I:$I,RawLoads!$E:$E,NTarg_All!G$1,RawLoads!$A:$A,NTarg_All!$A42)</f>
        <v>0</v>
      </c>
      <c r="H42" s="4">
        <f t="shared" si="0"/>
        <v>142405.59955655129</v>
      </c>
      <c r="I42" s="3"/>
      <c r="J42" s="3"/>
    </row>
    <row r="43" spans="1:10" x14ac:dyDescent="0.2">
      <c r="A43" t="s">
        <v>98</v>
      </c>
      <c r="B43" t="s">
        <v>139</v>
      </c>
      <c r="C43" s="3">
        <f>SUMIFS(RawLoads!$I:$I,RawLoads!$E:$E,NTarg_All!C$1,RawLoads!$A:$A,NTarg_All!$A43)</f>
        <v>1309964.5263254938</v>
      </c>
      <c r="D43" s="3">
        <f>SUMIFS(RawLoads!$I:$I,RawLoads!$E:$E,NTarg_All!D$1,RawLoads!$A:$A,NTarg_All!$A43)</f>
        <v>0</v>
      </c>
      <c r="E43" s="3">
        <f>SUMIFS(RawLoads!$I:$I,RawLoads!$E:$E,NTarg_All!E$1,RawLoads!$A:$A,NTarg_All!$A43)</f>
        <v>0</v>
      </c>
      <c r="F43" s="3">
        <f>SUMIFS(RawLoads!$I:$I,RawLoads!$E:$E,NTarg_All!F$1,RawLoads!$A:$A,NTarg_All!$A43)</f>
        <v>0</v>
      </c>
      <c r="G43" s="3">
        <f>SUMIFS(RawLoads!$I:$I,RawLoads!$E:$E,NTarg_All!G$1,RawLoads!$A:$A,NTarg_All!$A43)</f>
        <v>0</v>
      </c>
      <c r="H43" s="4">
        <f t="shared" si="0"/>
        <v>1309964.5263254938</v>
      </c>
      <c r="I43" s="3"/>
      <c r="J43" s="3"/>
    </row>
    <row r="44" spans="1:10" x14ac:dyDescent="0.2">
      <c r="A44" t="s">
        <v>99</v>
      </c>
      <c r="B44" t="s">
        <v>105</v>
      </c>
      <c r="C44" s="3">
        <f>SUMIFS(RawLoads!$I:$I,RawLoads!$E:$E,NTarg_All!C$1,RawLoads!$A:$A,NTarg_All!$A44)</f>
        <v>7976487.9644337445</v>
      </c>
      <c r="D44" s="3">
        <f>SUMIFS(RawLoads!$I:$I,RawLoads!$E:$E,NTarg_All!D$1,RawLoads!$A:$A,NTarg_All!$A44)</f>
        <v>12419.173598435698</v>
      </c>
      <c r="E44" s="3">
        <f>SUMIFS(RawLoads!$I:$I,RawLoads!$E:$E,NTarg_All!E$1,RawLoads!$A:$A,NTarg_All!$A44)</f>
        <v>0</v>
      </c>
      <c r="F44" s="3">
        <f>SUMIFS(RawLoads!$I:$I,RawLoads!$E:$E,NTarg_All!F$1,RawLoads!$A:$A,NTarg_All!$A44)</f>
        <v>0</v>
      </c>
      <c r="G44" s="3">
        <f>SUMIFS(RawLoads!$I:$I,RawLoads!$E:$E,NTarg_All!G$1,RawLoads!$A:$A,NTarg_All!$A44)</f>
        <v>0</v>
      </c>
      <c r="H44" s="4">
        <f t="shared" si="0"/>
        <v>7988907.1380321803</v>
      </c>
      <c r="I44" s="3"/>
      <c r="J44" s="3"/>
    </row>
    <row r="45" spans="1:10" x14ac:dyDescent="0.2">
      <c r="H45" s="4">
        <f>SUM(H2:H44)</f>
        <v>110881589.67852265</v>
      </c>
      <c r="I45" s="4"/>
      <c r="J45"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workbookViewId="0">
      <selection sqref="A1:XFD1048576"/>
    </sheetView>
  </sheetViews>
  <sheetFormatPr defaultRowHeight="11.25" x14ac:dyDescent="0.2"/>
  <cols>
    <col min="1" max="1" width="35.33203125" bestFit="1" customWidth="1"/>
    <col min="2" max="2" width="14" bestFit="1" customWidth="1"/>
    <col min="3" max="3" width="11" bestFit="1" customWidth="1"/>
    <col min="4" max="4" width="20.1640625" bestFit="1" customWidth="1"/>
    <col min="5" max="5" width="18.5" bestFit="1" customWidth="1"/>
    <col min="6" max="6" width="24.1640625" bestFit="1" customWidth="1"/>
    <col min="7" max="7" width="27.6640625" bestFit="1" customWidth="1"/>
    <col min="8" max="8" width="10.5" bestFit="1" customWidth="1"/>
    <col min="9" max="9" width="11" bestFit="1" customWidth="1"/>
  </cols>
  <sheetData>
    <row r="1" spans="1:9" x14ac:dyDescent="0.2">
      <c r="A1" t="s">
        <v>22</v>
      </c>
      <c r="B1" t="s">
        <v>147</v>
      </c>
      <c r="C1" t="s">
        <v>55</v>
      </c>
      <c r="D1" t="s">
        <v>52</v>
      </c>
      <c r="E1" t="s">
        <v>54</v>
      </c>
      <c r="F1" t="s">
        <v>67</v>
      </c>
      <c r="G1" t="s">
        <v>71</v>
      </c>
      <c r="H1" t="s">
        <v>103</v>
      </c>
    </row>
    <row r="2" spans="1:9" x14ac:dyDescent="0.2">
      <c r="A2" t="s">
        <v>49</v>
      </c>
      <c r="B2" t="s">
        <v>111</v>
      </c>
      <c r="C2" s="3">
        <f>SUMIFS(RawLoads!$M:$M,RawLoads!$E:$E,PTarg_All!C$1,RawLoads!$A:$A,PTarg_All!$A2)</f>
        <v>316400.535173185</v>
      </c>
      <c r="D2" s="3">
        <f>SUMIFS(RawLoads!$M:$M,RawLoads!$E:$E,PTarg_All!D$1,RawLoads!$A:$A,PTarg_All!$A2)</f>
        <v>200.17601271600819</v>
      </c>
      <c r="E2" s="3">
        <f>SUMIFS(RawLoads!$M:$M,RawLoads!$E:$E,PTarg_All!E$1,RawLoads!$A:$A,PTarg_All!$A2)</f>
        <v>4296.3250942965315</v>
      </c>
      <c r="F2" s="3">
        <f>SUMIFS(RawLoads!$M:$M,RawLoads!$E:$E,PTarg_All!F$1,RawLoads!$A:$A,PTarg_All!$A2)</f>
        <v>0</v>
      </c>
      <c r="G2" s="3">
        <f>SUMIFS(RawLoads!$M:$M,RawLoads!$E:$E,PTarg_All!G$1,RawLoads!$A:$A,PTarg_All!$A2)</f>
        <v>0</v>
      </c>
      <c r="H2" s="4">
        <f>SUM(C2:G2)</f>
        <v>320897.03628019756</v>
      </c>
      <c r="I2" s="3"/>
    </row>
    <row r="3" spans="1:9" x14ac:dyDescent="0.2">
      <c r="A3" t="s">
        <v>56</v>
      </c>
      <c r="B3" t="s">
        <v>110</v>
      </c>
      <c r="C3" s="3">
        <f>SUMIFS(RawLoads!$M:$M,RawLoads!$E:$E,PTarg_All!C$1,RawLoads!$A:$A,PTarg_All!$A3)</f>
        <v>254607.34213479207</v>
      </c>
      <c r="D3" s="3">
        <f>SUMIFS(RawLoads!$M:$M,RawLoads!$E:$E,PTarg_All!D$1,RawLoads!$A:$A,PTarg_All!$A3)</f>
        <v>250.27027909275668</v>
      </c>
      <c r="E3" s="3">
        <f>SUMIFS(RawLoads!$M:$M,RawLoads!$E:$E,PTarg_All!E$1,RawLoads!$A:$A,PTarg_All!$A3)</f>
        <v>0</v>
      </c>
      <c r="F3" s="3">
        <f>SUMIFS(RawLoads!$M:$M,RawLoads!$E:$E,PTarg_All!F$1,RawLoads!$A:$A,PTarg_All!$A3)</f>
        <v>0</v>
      </c>
      <c r="G3" s="3">
        <f>SUMIFS(RawLoads!$M:$M,RawLoads!$E:$E,PTarg_All!G$1,RawLoads!$A:$A,PTarg_All!$A3)</f>
        <v>0</v>
      </c>
      <c r="H3" s="4">
        <f t="shared" ref="H3:H44" si="0">SUM(C3:G3)</f>
        <v>254857.61241388481</v>
      </c>
      <c r="I3" s="3"/>
    </row>
    <row r="4" spans="1:9" x14ac:dyDescent="0.2">
      <c r="A4" t="s">
        <v>57</v>
      </c>
      <c r="B4" t="s">
        <v>130</v>
      </c>
      <c r="C4" s="3">
        <f>SUMIFS(RawLoads!$M:$M,RawLoads!$E:$E,PTarg_All!C$1,RawLoads!$A:$A,PTarg_All!$A4)</f>
        <v>46300.206125658427</v>
      </c>
      <c r="D4" s="3">
        <f>SUMIFS(RawLoads!$M:$M,RawLoads!$E:$E,PTarg_All!D$1,RawLoads!$A:$A,PTarg_All!$A4)</f>
        <v>0</v>
      </c>
      <c r="E4" s="3">
        <f>SUMIFS(RawLoads!$M:$M,RawLoads!$E:$E,PTarg_All!E$1,RawLoads!$A:$A,PTarg_All!$A4)</f>
        <v>101.96810242474265</v>
      </c>
      <c r="F4" s="3">
        <f>SUMIFS(RawLoads!$M:$M,RawLoads!$E:$E,PTarg_All!F$1,RawLoads!$A:$A,PTarg_All!$A4)</f>
        <v>0</v>
      </c>
      <c r="G4" s="3">
        <f>SUMIFS(RawLoads!$M:$M,RawLoads!$E:$E,PTarg_All!G$1,RawLoads!$A:$A,PTarg_All!$A4)</f>
        <v>0</v>
      </c>
      <c r="H4" s="4">
        <f t="shared" si="0"/>
        <v>46402.174228083168</v>
      </c>
      <c r="I4" s="3"/>
    </row>
    <row r="5" spans="1:9" x14ac:dyDescent="0.2">
      <c r="A5" t="s">
        <v>58</v>
      </c>
      <c r="B5" t="s">
        <v>131</v>
      </c>
      <c r="C5" s="3">
        <f>SUMIFS(RawLoads!$M:$M,RawLoads!$E:$E,PTarg_All!C$1,RawLoads!$A:$A,PTarg_All!$A5)</f>
        <v>283573.43395192828</v>
      </c>
      <c r="D5" s="3">
        <f>SUMIFS(RawLoads!$M:$M,RawLoads!$E:$E,PTarg_All!D$1,RawLoads!$A:$A,PTarg_All!$A5)</f>
        <v>1.2525652121763979</v>
      </c>
      <c r="E5" s="3">
        <f>SUMIFS(RawLoads!$M:$M,RawLoads!$E:$E,PTarg_All!E$1,RawLoads!$A:$A,PTarg_All!$A5)</f>
        <v>314.42597977200677</v>
      </c>
      <c r="F5" s="3">
        <f>SUMIFS(RawLoads!$M:$M,RawLoads!$E:$E,PTarg_All!F$1,RawLoads!$A:$A,PTarg_All!$A5)</f>
        <v>0</v>
      </c>
      <c r="G5" s="3">
        <f>SUMIFS(RawLoads!$M:$M,RawLoads!$E:$E,PTarg_All!G$1,RawLoads!$A:$A,PTarg_All!$A5)</f>
        <v>0</v>
      </c>
      <c r="H5" s="4">
        <f t="shared" si="0"/>
        <v>283889.11249691248</v>
      </c>
      <c r="I5" s="3"/>
    </row>
    <row r="6" spans="1:9" x14ac:dyDescent="0.2">
      <c r="A6" t="s">
        <v>59</v>
      </c>
      <c r="B6" t="s">
        <v>120</v>
      </c>
      <c r="C6" s="3">
        <f>SUMIFS(RawLoads!$M:$M,RawLoads!$E:$E,PTarg_All!C$1,RawLoads!$A:$A,PTarg_All!$A6)</f>
        <v>356466.92979156767</v>
      </c>
      <c r="D6" s="3">
        <f>SUMIFS(RawLoads!$M:$M,RawLoads!$E:$E,PTarg_All!D$1,RawLoads!$A:$A,PTarg_All!$A6)</f>
        <v>0</v>
      </c>
      <c r="E6" s="3">
        <f>SUMIFS(RawLoads!$M:$M,RawLoads!$E:$E,PTarg_All!E$1,RawLoads!$A:$A,PTarg_All!$A6)</f>
        <v>0</v>
      </c>
      <c r="F6" s="3">
        <f>SUMIFS(RawLoads!$M:$M,RawLoads!$E:$E,PTarg_All!F$1,RawLoads!$A:$A,PTarg_All!$A6)</f>
        <v>0</v>
      </c>
      <c r="G6" s="3">
        <f>SUMIFS(RawLoads!$M:$M,RawLoads!$E:$E,PTarg_All!G$1,RawLoads!$A:$A,PTarg_All!$A6)</f>
        <v>0</v>
      </c>
      <c r="H6" s="4">
        <f t="shared" si="0"/>
        <v>356466.92979156767</v>
      </c>
      <c r="I6" s="3"/>
    </row>
    <row r="7" spans="1:9" x14ac:dyDescent="0.2">
      <c r="A7" t="s">
        <v>60</v>
      </c>
      <c r="B7" t="s">
        <v>135</v>
      </c>
      <c r="C7" s="3">
        <f>SUMIFS(RawLoads!$M:$M,RawLoads!$E:$E,PTarg_All!C$1,RawLoads!$A:$A,PTarg_All!$A7)</f>
        <v>73111.266788645211</v>
      </c>
      <c r="D7" s="3">
        <f>SUMIFS(RawLoads!$M:$M,RawLoads!$E:$E,PTarg_All!D$1,RawLoads!$A:$A,PTarg_All!$A7)</f>
        <v>0</v>
      </c>
      <c r="E7" s="3">
        <f>SUMIFS(RawLoads!$M:$M,RawLoads!$E:$E,PTarg_All!E$1,RawLoads!$A:$A,PTarg_All!$A7)</f>
        <v>54.949944791003162</v>
      </c>
      <c r="F7" s="3">
        <f>SUMIFS(RawLoads!$M:$M,RawLoads!$E:$E,PTarg_All!F$1,RawLoads!$A:$A,PTarg_All!$A7)</f>
        <v>0</v>
      </c>
      <c r="G7" s="3">
        <f>SUMIFS(RawLoads!$M:$M,RawLoads!$E:$E,PTarg_All!G$1,RawLoads!$A:$A,PTarg_All!$A7)</f>
        <v>0</v>
      </c>
      <c r="H7" s="4">
        <f t="shared" si="0"/>
        <v>73166.216733436217</v>
      </c>
      <c r="I7" s="3"/>
    </row>
    <row r="8" spans="1:9" x14ac:dyDescent="0.2">
      <c r="A8" t="s">
        <v>61</v>
      </c>
      <c r="B8" t="s">
        <v>142</v>
      </c>
      <c r="C8" s="3">
        <f>SUMIFS(RawLoads!$M:$M,RawLoads!$E:$E,PTarg_All!C$1,RawLoads!$A:$A,PTarg_All!$A8)</f>
        <v>75497.700438114567</v>
      </c>
      <c r="D8" s="3">
        <f>SUMIFS(RawLoads!$M:$M,RawLoads!$E:$E,PTarg_All!D$1,RawLoads!$A:$A,PTarg_All!$A8)</f>
        <v>0</v>
      </c>
      <c r="E8" s="3">
        <f>SUMIFS(RawLoads!$M:$M,RawLoads!$E:$E,PTarg_All!E$1,RawLoads!$A:$A,PTarg_All!$A8)</f>
        <v>0</v>
      </c>
      <c r="F8" s="3">
        <f>SUMIFS(RawLoads!$M:$M,RawLoads!$E:$E,PTarg_All!F$1,RawLoads!$A:$A,PTarg_All!$A8)</f>
        <v>0</v>
      </c>
      <c r="G8" s="3">
        <f>SUMIFS(RawLoads!$M:$M,RawLoads!$E:$E,PTarg_All!G$1,RawLoads!$A:$A,PTarg_All!$A8)</f>
        <v>0</v>
      </c>
      <c r="H8" s="4">
        <f t="shared" si="0"/>
        <v>75497.700438114567</v>
      </c>
      <c r="I8" s="3"/>
    </row>
    <row r="9" spans="1:9" x14ac:dyDescent="0.2">
      <c r="A9" t="s">
        <v>62</v>
      </c>
      <c r="B9" t="s">
        <v>146</v>
      </c>
      <c r="C9" s="3">
        <f>SUMIFS(RawLoads!$M:$M,RawLoads!$E:$E,PTarg_All!C$1,RawLoads!$A:$A,PTarg_All!$A9)</f>
        <v>2015.6029450534897</v>
      </c>
      <c r="D9" s="3">
        <f>SUMIFS(RawLoads!$M:$M,RawLoads!$E:$E,PTarg_All!D$1,RawLoads!$A:$A,PTarg_All!$A9)</f>
        <v>0</v>
      </c>
      <c r="E9" s="3">
        <f>SUMIFS(RawLoads!$M:$M,RawLoads!$E:$E,PTarg_All!E$1,RawLoads!$A:$A,PTarg_All!$A9)</f>
        <v>0</v>
      </c>
      <c r="F9" s="3">
        <f>SUMIFS(RawLoads!$M:$M,RawLoads!$E:$E,PTarg_All!F$1,RawLoads!$A:$A,PTarg_All!$A9)</f>
        <v>0</v>
      </c>
      <c r="G9" s="3">
        <f>SUMIFS(RawLoads!$M:$M,RawLoads!$E:$E,PTarg_All!G$1,RawLoads!$A:$A,PTarg_All!$A9)</f>
        <v>0</v>
      </c>
      <c r="H9" s="4">
        <f t="shared" si="0"/>
        <v>2015.6029450534897</v>
      </c>
      <c r="I9" s="3"/>
    </row>
    <row r="10" spans="1:9" x14ac:dyDescent="0.2">
      <c r="A10" t="s">
        <v>63</v>
      </c>
      <c r="B10" t="s">
        <v>109</v>
      </c>
      <c r="C10" s="3">
        <f>SUMIFS(RawLoads!$M:$M,RawLoads!$E:$E,PTarg_All!C$1,RawLoads!$A:$A,PTarg_All!$A10)</f>
        <v>199148.9093642527</v>
      </c>
      <c r="D10" s="3">
        <f>SUMIFS(RawLoads!$M:$M,RawLoads!$E:$E,PTarg_All!D$1,RawLoads!$A:$A,PTarg_All!$A10)</f>
        <v>1260.5827572728224</v>
      </c>
      <c r="E10" s="3">
        <f>SUMIFS(RawLoads!$M:$M,RawLoads!$E:$E,PTarg_All!E$1,RawLoads!$A:$A,PTarg_All!$A10)</f>
        <v>0</v>
      </c>
      <c r="F10" s="3">
        <f>SUMIFS(RawLoads!$M:$M,RawLoads!$E:$E,PTarg_All!F$1,RawLoads!$A:$A,PTarg_All!$A10)</f>
        <v>0</v>
      </c>
      <c r="G10" s="3">
        <f>SUMIFS(RawLoads!$M:$M,RawLoads!$E:$E,PTarg_All!G$1,RawLoads!$A:$A,PTarg_All!$A10)</f>
        <v>0</v>
      </c>
      <c r="H10" s="4">
        <f t="shared" si="0"/>
        <v>200409.49212152552</v>
      </c>
      <c r="I10" s="3"/>
    </row>
    <row r="11" spans="1:9" x14ac:dyDescent="0.2">
      <c r="A11" t="s">
        <v>64</v>
      </c>
      <c r="B11" t="s">
        <v>123</v>
      </c>
      <c r="C11" s="3">
        <f>SUMIFS(RawLoads!$M:$M,RawLoads!$E:$E,PTarg_All!C$1,RawLoads!$A:$A,PTarg_All!$A11)</f>
        <v>42138.607736099744</v>
      </c>
      <c r="D11" s="3">
        <f>SUMIFS(RawLoads!$M:$M,RawLoads!$E:$E,PTarg_All!D$1,RawLoads!$A:$A,PTarg_All!$A11)</f>
        <v>0</v>
      </c>
      <c r="E11" s="3">
        <f>SUMIFS(RawLoads!$M:$M,RawLoads!$E:$E,PTarg_All!E$1,RawLoads!$A:$A,PTarg_All!$A11)</f>
        <v>0</v>
      </c>
      <c r="F11" s="3">
        <f>SUMIFS(RawLoads!$M:$M,RawLoads!$E:$E,PTarg_All!F$1,RawLoads!$A:$A,PTarg_All!$A11)</f>
        <v>0</v>
      </c>
      <c r="G11" s="3">
        <f>SUMIFS(RawLoads!$M:$M,RawLoads!$E:$E,PTarg_All!G$1,RawLoads!$A:$A,PTarg_All!$A11)</f>
        <v>0</v>
      </c>
      <c r="H11" s="4">
        <f t="shared" si="0"/>
        <v>42138.607736099744</v>
      </c>
      <c r="I11" s="3"/>
    </row>
    <row r="12" spans="1:9" x14ac:dyDescent="0.2">
      <c r="A12" t="s">
        <v>65</v>
      </c>
      <c r="B12" t="s">
        <v>128</v>
      </c>
      <c r="C12" s="3">
        <f>SUMIFS(RawLoads!$M:$M,RawLoads!$E:$E,PTarg_All!C$1,RawLoads!$A:$A,PTarg_All!$A12)</f>
        <v>252525.76140272914</v>
      </c>
      <c r="D12" s="3">
        <f>SUMIFS(RawLoads!$M:$M,RawLoads!$E:$E,PTarg_All!D$1,RawLoads!$A:$A,PTarg_All!$A12)</f>
        <v>450.96443069914488</v>
      </c>
      <c r="E12" s="3">
        <f>SUMIFS(RawLoads!$M:$M,RawLoads!$E:$E,PTarg_All!E$1,RawLoads!$A:$A,PTarg_All!$A12)</f>
        <v>0</v>
      </c>
      <c r="F12" s="3">
        <f>SUMIFS(RawLoads!$M:$M,RawLoads!$E:$E,PTarg_All!F$1,RawLoads!$A:$A,PTarg_All!$A12)</f>
        <v>0</v>
      </c>
      <c r="G12" s="3">
        <f>SUMIFS(RawLoads!$M:$M,RawLoads!$E:$E,PTarg_All!G$1,RawLoads!$A:$A,PTarg_All!$A12)</f>
        <v>0</v>
      </c>
      <c r="H12" s="4">
        <f t="shared" si="0"/>
        <v>252976.7258334283</v>
      </c>
      <c r="I12" s="3"/>
    </row>
    <row r="13" spans="1:9" x14ac:dyDescent="0.2">
      <c r="A13" t="s">
        <v>66</v>
      </c>
      <c r="B13" t="s">
        <v>124</v>
      </c>
      <c r="C13" s="3">
        <f>SUMIFS(RawLoads!$M:$M,RawLoads!$E:$E,PTarg_All!C$1,RawLoads!$A:$A,PTarg_All!$A13)</f>
        <v>161430.79386898066</v>
      </c>
      <c r="D13" s="3">
        <f>SUMIFS(RawLoads!$M:$M,RawLoads!$E:$E,PTarg_All!D$1,RawLoads!$A:$A,PTarg_All!$A13)</f>
        <v>91.714569456469505</v>
      </c>
      <c r="E13" s="3">
        <f>SUMIFS(RawLoads!$M:$M,RawLoads!$E:$E,PTarg_All!E$1,RawLoads!$A:$A,PTarg_All!$A13)</f>
        <v>0</v>
      </c>
      <c r="F13" s="3">
        <f>SUMIFS(RawLoads!$M:$M,RawLoads!$E:$E,PTarg_All!F$1,RawLoads!$A:$A,PTarg_All!$A13)</f>
        <v>42.844709307073948</v>
      </c>
      <c r="G13" s="3">
        <f>SUMIFS(RawLoads!$M:$M,RawLoads!$E:$E,PTarg_All!G$1,RawLoads!$A:$A,PTarg_All!$A13)</f>
        <v>0</v>
      </c>
      <c r="H13" s="4">
        <f t="shared" si="0"/>
        <v>161565.3531477442</v>
      </c>
      <c r="I13" s="3"/>
    </row>
    <row r="14" spans="1:9" x14ac:dyDescent="0.2">
      <c r="A14" t="s">
        <v>68</v>
      </c>
      <c r="B14" t="s">
        <v>116</v>
      </c>
      <c r="C14" s="3">
        <f>SUMIFS(RawLoads!$M:$M,RawLoads!$E:$E,PTarg_All!C$1,RawLoads!$A:$A,PTarg_All!$A14)</f>
        <v>164852.51598907664</v>
      </c>
      <c r="D14" s="3">
        <f>SUMIFS(RawLoads!$M:$M,RawLoads!$E:$E,PTarg_All!D$1,RawLoads!$A:$A,PTarg_All!$A14)</f>
        <v>0</v>
      </c>
      <c r="E14" s="3">
        <f>SUMIFS(RawLoads!$M:$M,RawLoads!$E:$E,PTarg_All!E$1,RawLoads!$A:$A,PTarg_All!$A14)</f>
        <v>0</v>
      </c>
      <c r="F14" s="3">
        <f>SUMIFS(RawLoads!$M:$M,RawLoads!$E:$E,PTarg_All!F$1,RawLoads!$A:$A,PTarg_All!$A14)</f>
        <v>0</v>
      </c>
      <c r="G14" s="3">
        <f>SUMIFS(RawLoads!$M:$M,RawLoads!$E:$E,PTarg_All!G$1,RawLoads!$A:$A,PTarg_All!$A14)</f>
        <v>0</v>
      </c>
      <c r="H14" s="4">
        <f t="shared" si="0"/>
        <v>164852.51598907664</v>
      </c>
      <c r="I14" s="3"/>
    </row>
    <row r="15" spans="1:9" x14ac:dyDescent="0.2">
      <c r="A15" t="s">
        <v>69</v>
      </c>
      <c r="B15" t="s">
        <v>108</v>
      </c>
      <c r="C15" s="3">
        <f>SUMIFS(RawLoads!$M:$M,RawLoads!$E:$E,PTarg_All!C$1,RawLoads!$A:$A,PTarg_All!$A15)</f>
        <v>233359.94278269046</v>
      </c>
      <c r="D15" s="3">
        <f>SUMIFS(RawLoads!$M:$M,RawLoads!$E:$E,PTarg_All!D$1,RawLoads!$A:$A,PTarg_All!$A15)</f>
        <v>2157.4931947155037</v>
      </c>
      <c r="E15" s="3">
        <f>SUMIFS(RawLoads!$M:$M,RawLoads!$E:$E,PTarg_All!E$1,RawLoads!$A:$A,PTarg_All!$A15)</f>
        <v>459.38158073634401</v>
      </c>
      <c r="F15" s="3">
        <f>SUMIFS(RawLoads!$M:$M,RawLoads!$E:$E,PTarg_All!F$1,RawLoads!$A:$A,PTarg_All!$A15)</f>
        <v>0</v>
      </c>
      <c r="G15" s="3">
        <f>SUMIFS(RawLoads!$M:$M,RawLoads!$E:$E,PTarg_All!G$1,RawLoads!$A:$A,PTarg_All!$A15)</f>
        <v>0</v>
      </c>
      <c r="H15" s="4">
        <f t="shared" si="0"/>
        <v>235976.8175581423</v>
      </c>
      <c r="I15" s="3"/>
    </row>
    <row r="16" spans="1:9" x14ac:dyDescent="0.2">
      <c r="A16" t="s">
        <v>70</v>
      </c>
      <c r="B16" t="s">
        <v>127</v>
      </c>
      <c r="C16" s="3">
        <f>SUMIFS(RawLoads!$M:$M,RawLoads!$E:$E,PTarg_All!C$1,RawLoads!$A:$A,PTarg_All!$A16)</f>
        <v>348747.61190723896</v>
      </c>
      <c r="D16" s="3">
        <f>SUMIFS(RawLoads!$M:$M,RawLoads!$E:$E,PTarg_All!D$1,RawLoads!$A:$A,PTarg_All!$A16)</f>
        <v>1621.4723714716242</v>
      </c>
      <c r="E16" s="3">
        <f>SUMIFS(RawLoads!$M:$M,RawLoads!$E:$E,PTarg_All!E$1,RawLoads!$A:$A,PTarg_All!$A16)</f>
        <v>78.209245383164102</v>
      </c>
      <c r="F16" s="3">
        <f>SUMIFS(RawLoads!$M:$M,RawLoads!$E:$E,PTarg_All!F$1,RawLoads!$A:$A,PTarg_All!$A16)</f>
        <v>0</v>
      </c>
      <c r="G16" s="3">
        <f>SUMIFS(RawLoads!$M:$M,RawLoads!$E:$E,PTarg_All!G$1,RawLoads!$A:$A,PTarg_All!$A16)</f>
        <v>0</v>
      </c>
      <c r="H16" s="4">
        <f t="shared" si="0"/>
        <v>350447.29352409375</v>
      </c>
      <c r="I16" s="3"/>
    </row>
    <row r="17" spans="1:9" x14ac:dyDescent="0.2">
      <c r="A17" t="s">
        <v>72</v>
      </c>
      <c r="B17" t="s">
        <v>140</v>
      </c>
      <c r="C17" s="3">
        <f>SUMIFS(RawLoads!$M:$M,RawLoads!$E:$E,PTarg_All!C$1,RawLoads!$A:$A,PTarg_All!$A17)</f>
        <v>58647.980745929264</v>
      </c>
      <c r="D17" s="3">
        <f>SUMIFS(RawLoads!$M:$M,RawLoads!$E:$E,PTarg_All!D$1,RawLoads!$A:$A,PTarg_All!$A17)</f>
        <v>0</v>
      </c>
      <c r="E17" s="3">
        <f>SUMIFS(RawLoads!$M:$M,RawLoads!$E:$E,PTarg_All!E$1,RawLoads!$A:$A,PTarg_All!$A17)</f>
        <v>0</v>
      </c>
      <c r="F17" s="3">
        <f>SUMIFS(RawLoads!$M:$M,RawLoads!$E:$E,PTarg_All!F$1,RawLoads!$A:$A,PTarg_All!$A17)</f>
        <v>0</v>
      </c>
      <c r="G17" s="3">
        <f>SUMIFS(RawLoads!$M:$M,RawLoads!$E:$E,PTarg_All!G$1,RawLoads!$A:$A,PTarg_All!$A17)</f>
        <v>0</v>
      </c>
      <c r="H17" s="4">
        <f t="shared" si="0"/>
        <v>58647.980745929264</v>
      </c>
      <c r="I17" s="3"/>
    </row>
    <row r="18" spans="1:9" x14ac:dyDescent="0.2">
      <c r="A18" t="s">
        <v>73</v>
      </c>
      <c r="B18" t="s">
        <v>106</v>
      </c>
      <c r="C18" s="3">
        <f>SUMIFS(RawLoads!$M:$M,RawLoads!$E:$E,PTarg_All!C$1,RawLoads!$A:$A,PTarg_All!$A18)</f>
        <v>289493.99241126323</v>
      </c>
      <c r="D18" s="3">
        <f>SUMIFS(RawLoads!$M:$M,RawLoads!$E:$E,PTarg_All!D$1,RawLoads!$A:$A,PTarg_All!$A18)</f>
        <v>4695.529512086453</v>
      </c>
      <c r="E18" s="3">
        <f>SUMIFS(RawLoads!$M:$M,RawLoads!$E:$E,PTarg_All!E$1,RawLoads!$A:$A,PTarg_All!$A18)</f>
        <v>36.508719907948091</v>
      </c>
      <c r="F18" s="3">
        <f>SUMIFS(RawLoads!$M:$M,RawLoads!$E:$E,PTarg_All!F$1,RawLoads!$A:$A,PTarg_All!$A18)</f>
        <v>0</v>
      </c>
      <c r="G18" s="3">
        <f>SUMIFS(RawLoads!$M:$M,RawLoads!$E:$E,PTarg_All!G$1,RawLoads!$A:$A,PTarg_All!$A18)</f>
        <v>2.094428414086387E-2</v>
      </c>
      <c r="H18" s="4">
        <f t="shared" si="0"/>
        <v>294226.05158754182</v>
      </c>
      <c r="I18" s="3"/>
    </row>
    <row r="19" spans="1:9" x14ac:dyDescent="0.2">
      <c r="A19" t="s">
        <v>74</v>
      </c>
      <c r="B19" t="s">
        <v>129</v>
      </c>
      <c r="C19" s="3">
        <f>SUMIFS(RawLoads!$M:$M,RawLoads!$E:$E,PTarg_All!C$1,RawLoads!$A:$A,PTarg_All!$A19)</f>
        <v>96816.882669733241</v>
      </c>
      <c r="D19" s="3">
        <f>SUMIFS(RawLoads!$M:$M,RawLoads!$E:$E,PTarg_All!D$1,RawLoads!$A:$A,PTarg_All!$A19)</f>
        <v>0</v>
      </c>
      <c r="E19" s="3">
        <f>SUMIFS(RawLoads!$M:$M,RawLoads!$E:$E,PTarg_All!E$1,RawLoads!$A:$A,PTarg_All!$A19)</f>
        <v>0</v>
      </c>
      <c r="F19" s="3">
        <f>SUMIFS(RawLoads!$M:$M,RawLoads!$E:$E,PTarg_All!F$1,RawLoads!$A:$A,PTarg_All!$A19)</f>
        <v>0</v>
      </c>
      <c r="G19" s="3">
        <f>SUMIFS(RawLoads!$M:$M,RawLoads!$E:$E,PTarg_All!G$1,RawLoads!$A:$A,PTarg_All!$A19)</f>
        <v>0</v>
      </c>
      <c r="H19" s="4">
        <f t="shared" si="0"/>
        <v>96816.882669733241</v>
      </c>
      <c r="I19" s="3"/>
    </row>
    <row r="20" spans="1:9" x14ac:dyDescent="0.2">
      <c r="A20" t="s">
        <v>75</v>
      </c>
      <c r="B20" t="s">
        <v>115</v>
      </c>
      <c r="C20" s="3">
        <f>SUMIFS(RawLoads!$M:$M,RawLoads!$E:$E,PTarg_All!C$1,RawLoads!$A:$A,PTarg_All!$A20)</f>
        <v>203190.97519700121</v>
      </c>
      <c r="D20" s="3">
        <f>SUMIFS(RawLoads!$M:$M,RawLoads!$E:$E,PTarg_All!D$1,RawLoads!$A:$A,PTarg_All!$A20)</f>
        <v>9604.7305209761271</v>
      </c>
      <c r="E20" s="3">
        <f>SUMIFS(RawLoads!$M:$M,RawLoads!$E:$E,PTarg_All!E$1,RawLoads!$A:$A,PTarg_All!$A20)</f>
        <v>0</v>
      </c>
      <c r="F20" s="3">
        <f>SUMIFS(RawLoads!$M:$M,RawLoads!$E:$E,PTarg_All!F$1,RawLoads!$A:$A,PTarg_All!$A20)</f>
        <v>0</v>
      </c>
      <c r="G20" s="3">
        <f>SUMIFS(RawLoads!$M:$M,RawLoads!$E:$E,PTarg_All!G$1,RawLoads!$A:$A,PTarg_All!$A20)</f>
        <v>0</v>
      </c>
      <c r="H20" s="4">
        <f t="shared" si="0"/>
        <v>212795.70571797734</v>
      </c>
      <c r="I20" s="3"/>
    </row>
    <row r="21" spans="1:9" x14ac:dyDescent="0.2">
      <c r="A21" t="s">
        <v>76</v>
      </c>
      <c r="B21" t="s">
        <v>141</v>
      </c>
      <c r="C21" s="3">
        <f>SUMIFS(RawLoads!$M:$M,RawLoads!$E:$E,PTarg_All!C$1,RawLoads!$A:$A,PTarg_All!$A21)</f>
        <v>15048.052371494203</v>
      </c>
      <c r="D21" s="3">
        <f>SUMIFS(RawLoads!$M:$M,RawLoads!$E:$E,PTarg_All!D$1,RawLoads!$A:$A,PTarg_All!$A21)</f>
        <v>0</v>
      </c>
      <c r="E21" s="3">
        <f>SUMIFS(RawLoads!$M:$M,RawLoads!$E:$E,PTarg_All!E$1,RawLoads!$A:$A,PTarg_All!$A21)</f>
        <v>0</v>
      </c>
      <c r="F21" s="3">
        <f>SUMIFS(RawLoads!$M:$M,RawLoads!$E:$E,PTarg_All!F$1,RawLoads!$A:$A,PTarg_All!$A21)</f>
        <v>0</v>
      </c>
      <c r="G21" s="3">
        <f>SUMIFS(RawLoads!$M:$M,RawLoads!$E:$E,PTarg_All!G$1,RawLoads!$A:$A,PTarg_All!$A21)</f>
        <v>0</v>
      </c>
      <c r="H21" s="4">
        <f t="shared" si="0"/>
        <v>15048.052371494203</v>
      </c>
      <c r="I21" s="3"/>
    </row>
    <row r="22" spans="1:9" x14ac:dyDescent="0.2">
      <c r="A22" t="s">
        <v>77</v>
      </c>
      <c r="B22" t="s">
        <v>145</v>
      </c>
      <c r="C22" s="3">
        <f>SUMIFS(RawLoads!$M:$M,RawLoads!$E:$E,PTarg_All!C$1,RawLoads!$A:$A,PTarg_All!$A22)</f>
        <v>228.00531539590025</v>
      </c>
      <c r="D22" s="3">
        <f>SUMIFS(RawLoads!$M:$M,RawLoads!$E:$E,PTarg_All!D$1,RawLoads!$A:$A,PTarg_All!$A22)</f>
        <v>0</v>
      </c>
      <c r="E22" s="3">
        <f>SUMIFS(RawLoads!$M:$M,RawLoads!$E:$E,PTarg_All!E$1,RawLoads!$A:$A,PTarg_All!$A22)</f>
        <v>0</v>
      </c>
      <c r="F22" s="3">
        <f>SUMIFS(RawLoads!$M:$M,RawLoads!$E:$E,PTarg_All!F$1,RawLoads!$A:$A,PTarg_All!$A22)</f>
        <v>0</v>
      </c>
      <c r="G22" s="3">
        <f>SUMIFS(RawLoads!$M:$M,RawLoads!$E:$E,PTarg_All!G$1,RawLoads!$A:$A,PTarg_All!$A22)</f>
        <v>0</v>
      </c>
      <c r="H22" s="4">
        <f t="shared" si="0"/>
        <v>228.00531539590025</v>
      </c>
      <c r="I22" s="3"/>
    </row>
    <row r="23" spans="1:9" x14ac:dyDescent="0.2">
      <c r="A23" t="s">
        <v>78</v>
      </c>
      <c r="B23" t="s">
        <v>122</v>
      </c>
      <c r="C23" s="3">
        <f>SUMIFS(RawLoads!$M:$M,RawLoads!$E:$E,PTarg_All!C$1,RawLoads!$A:$A,PTarg_All!$A23)</f>
        <v>106632.0297524723</v>
      </c>
      <c r="D23" s="3">
        <f>SUMIFS(RawLoads!$M:$M,RawLoads!$E:$E,PTarg_All!D$1,RawLoads!$A:$A,PTarg_All!$A23)</f>
        <v>0</v>
      </c>
      <c r="E23" s="3">
        <f>SUMIFS(RawLoads!$M:$M,RawLoads!$E:$E,PTarg_All!E$1,RawLoads!$A:$A,PTarg_All!$A23)</f>
        <v>0</v>
      </c>
      <c r="F23" s="3">
        <f>SUMIFS(RawLoads!$M:$M,RawLoads!$E:$E,PTarg_All!F$1,RawLoads!$A:$A,PTarg_All!$A23)</f>
        <v>0</v>
      </c>
      <c r="G23" s="3">
        <f>SUMIFS(RawLoads!$M:$M,RawLoads!$E:$E,PTarg_All!G$1,RawLoads!$A:$A,PTarg_All!$A23)</f>
        <v>0</v>
      </c>
      <c r="H23" s="4">
        <f t="shared" si="0"/>
        <v>106632.0297524723</v>
      </c>
      <c r="I23" s="3"/>
    </row>
    <row r="24" spans="1:9" x14ac:dyDescent="0.2">
      <c r="A24" t="s">
        <v>79</v>
      </c>
      <c r="B24" t="s">
        <v>132</v>
      </c>
      <c r="C24" s="3">
        <f>SUMIFS(RawLoads!$M:$M,RawLoads!$E:$E,PTarg_All!C$1,RawLoads!$A:$A,PTarg_All!$A24)</f>
        <v>188335.83232069877</v>
      </c>
      <c r="D24" s="3">
        <f>SUMIFS(RawLoads!$M:$M,RawLoads!$E:$E,PTarg_All!D$1,RawLoads!$A:$A,PTarg_All!$A24)</f>
        <v>25.749269665171681</v>
      </c>
      <c r="E24" s="3">
        <f>SUMIFS(RawLoads!$M:$M,RawLoads!$E:$E,PTarg_All!E$1,RawLoads!$A:$A,PTarg_All!$A24)</f>
        <v>0</v>
      </c>
      <c r="F24" s="3">
        <f>SUMIFS(RawLoads!$M:$M,RawLoads!$E:$E,PTarg_All!F$1,RawLoads!$A:$A,PTarg_All!$A24)</f>
        <v>0</v>
      </c>
      <c r="G24" s="3">
        <f>SUMIFS(RawLoads!$M:$M,RawLoads!$E:$E,PTarg_All!G$1,RawLoads!$A:$A,PTarg_All!$A24)</f>
        <v>0</v>
      </c>
      <c r="H24" s="4">
        <f t="shared" si="0"/>
        <v>188361.58159036393</v>
      </c>
      <c r="I24" s="3"/>
    </row>
    <row r="25" spans="1:9" x14ac:dyDescent="0.2">
      <c r="A25" t="s">
        <v>80</v>
      </c>
      <c r="B25" t="s">
        <v>104</v>
      </c>
      <c r="C25" s="3">
        <f>SUMIFS(RawLoads!$M:$M,RawLoads!$E:$E,PTarg_All!C$1,RawLoads!$A:$A,PTarg_All!$A25)</f>
        <v>796730.68398958561</v>
      </c>
      <c r="D25" s="3">
        <f>SUMIFS(RawLoads!$M:$M,RawLoads!$E:$E,PTarg_All!D$1,RawLoads!$A:$A,PTarg_All!$A25)</f>
        <v>4.2337985573524586</v>
      </c>
      <c r="E25" s="3">
        <f>SUMIFS(RawLoads!$M:$M,RawLoads!$E:$E,PTarg_All!E$1,RawLoads!$A:$A,PTarg_All!$A25)</f>
        <v>0</v>
      </c>
      <c r="F25" s="3">
        <f>SUMIFS(RawLoads!$M:$M,RawLoads!$E:$E,PTarg_All!F$1,RawLoads!$A:$A,PTarg_All!$A25)</f>
        <v>0</v>
      </c>
      <c r="G25" s="3">
        <f>SUMIFS(RawLoads!$M:$M,RawLoads!$E:$E,PTarg_All!G$1,RawLoads!$A:$A,PTarg_All!$A25)</f>
        <v>0</v>
      </c>
      <c r="H25" s="4">
        <f t="shared" si="0"/>
        <v>796734.91778814292</v>
      </c>
      <c r="I25" s="3"/>
    </row>
    <row r="26" spans="1:9" x14ac:dyDescent="0.2">
      <c r="A26" t="s">
        <v>81</v>
      </c>
      <c r="B26" t="s">
        <v>107</v>
      </c>
      <c r="C26" s="3">
        <f>SUMIFS(RawLoads!$M:$M,RawLoads!$E:$E,PTarg_All!C$1,RawLoads!$A:$A,PTarg_All!$A26)</f>
        <v>158907.38376938738</v>
      </c>
      <c r="D26" s="3">
        <f>SUMIFS(RawLoads!$M:$M,RawLoads!$E:$E,PTarg_All!D$1,RawLoads!$A:$A,PTarg_All!$A26)</f>
        <v>2222.6845689942124</v>
      </c>
      <c r="E26" s="3">
        <f>SUMIFS(RawLoads!$M:$M,RawLoads!$E:$E,PTarg_All!E$1,RawLoads!$A:$A,PTarg_All!$A26)</f>
        <v>14.540679591545345</v>
      </c>
      <c r="F26" s="3">
        <f>SUMIFS(RawLoads!$M:$M,RawLoads!$E:$E,PTarg_All!F$1,RawLoads!$A:$A,PTarg_All!$A26)</f>
        <v>0</v>
      </c>
      <c r="G26" s="3">
        <f>SUMIFS(RawLoads!$M:$M,RawLoads!$E:$E,PTarg_All!G$1,RawLoads!$A:$A,PTarg_All!$A26)</f>
        <v>0</v>
      </c>
      <c r="H26" s="4">
        <f t="shared" si="0"/>
        <v>161144.60901797313</v>
      </c>
      <c r="I26" s="3"/>
    </row>
    <row r="27" spans="1:9" x14ac:dyDescent="0.2">
      <c r="A27" t="s">
        <v>82</v>
      </c>
      <c r="B27" t="s">
        <v>133</v>
      </c>
      <c r="C27" s="3">
        <f>SUMIFS(RawLoads!$M:$M,RawLoads!$E:$E,PTarg_All!C$1,RawLoads!$A:$A,PTarg_All!$A27)</f>
        <v>378353.50224932516</v>
      </c>
      <c r="D27" s="3">
        <f>SUMIFS(RawLoads!$M:$M,RawLoads!$E:$E,PTarg_All!D$1,RawLoads!$A:$A,PTarg_All!$A27)</f>
        <v>14.948131102155919</v>
      </c>
      <c r="E27" s="3">
        <f>SUMIFS(RawLoads!$M:$M,RawLoads!$E:$E,PTarg_All!E$1,RawLoads!$A:$A,PTarg_All!$A27)</f>
        <v>0</v>
      </c>
      <c r="F27" s="3">
        <f>SUMIFS(RawLoads!$M:$M,RawLoads!$E:$E,PTarg_All!F$1,RawLoads!$A:$A,PTarg_All!$A27)</f>
        <v>0</v>
      </c>
      <c r="G27" s="3">
        <f>SUMIFS(RawLoads!$M:$M,RawLoads!$E:$E,PTarg_All!G$1,RawLoads!$A:$A,PTarg_All!$A27)</f>
        <v>0.67512459890581078</v>
      </c>
      <c r="H27" s="4">
        <f t="shared" si="0"/>
        <v>378369.1255050262</v>
      </c>
      <c r="I27" s="3"/>
    </row>
    <row r="28" spans="1:9" x14ac:dyDescent="0.2">
      <c r="A28" t="s">
        <v>83</v>
      </c>
      <c r="B28" t="s">
        <v>118</v>
      </c>
      <c r="C28" s="3">
        <f>SUMIFS(RawLoads!$M:$M,RawLoads!$E:$E,PTarg_All!C$1,RawLoads!$A:$A,PTarg_All!$A28)</f>
        <v>283518.98680603289</v>
      </c>
      <c r="D28" s="3">
        <f>SUMIFS(RawLoads!$M:$M,RawLoads!$E:$E,PTarg_All!D$1,RawLoads!$A:$A,PTarg_All!$A28)</f>
        <v>0</v>
      </c>
      <c r="E28" s="3">
        <f>SUMIFS(RawLoads!$M:$M,RawLoads!$E:$E,PTarg_All!E$1,RawLoads!$A:$A,PTarg_All!$A28)</f>
        <v>0</v>
      </c>
      <c r="F28" s="3">
        <f>SUMIFS(RawLoads!$M:$M,RawLoads!$E:$E,PTarg_All!F$1,RawLoads!$A:$A,PTarg_All!$A28)</f>
        <v>0</v>
      </c>
      <c r="G28" s="3">
        <f>SUMIFS(RawLoads!$M:$M,RawLoads!$E:$E,PTarg_All!G$1,RawLoads!$A:$A,PTarg_All!$A28)</f>
        <v>9.2750466952843738E-2</v>
      </c>
      <c r="H28" s="4">
        <f t="shared" si="0"/>
        <v>283519.07955649984</v>
      </c>
      <c r="I28" s="3"/>
    </row>
    <row r="29" spans="1:9" x14ac:dyDescent="0.2">
      <c r="A29" t="s">
        <v>84</v>
      </c>
      <c r="B29" t="s">
        <v>144</v>
      </c>
      <c r="C29" s="3">
        <f>SUMIFS(RawLoads!$M:$M,RawLoads!$E:$E,PTarg_All!C$1,RawLoads!$A:$A,PTarg_All!$A29)</f>
        <v>5476.2910355947924</v>
      </c>
      <c r="D29" s="3">
        <f>SUMIFS(RawLoads!$M:$M,RawLoads!$E:$E,PTarg_All!D$1,RawLoads!$A:$A,PTarg_All!$A29)</f>
        <v>0</v>
      </c>
      <c r="E29" s="3">
        <f>SUMIFS(RawLoads!$M:$M,RawLoads!$E:$E,PTarg_All!E$1,RawLoads!$A:$A,PTarg_All!$A29)</f>
        <v>0</v>
      </c>
      <c r="F29" s="3">
        <f>SUMIFS(RawLoads!$M:$M,RawLoads!$E:$E,PTarg_All!F$1,RawLoads!$A:$A,PTarg_All!$A29)</f>
        <v>0</v>
      </c>
      <c r="G29" s="3">
        <f>SUMIFS(RawLoads!$M:$M,RawLoads!$E:$E,PTarg_All!G$1,RawLoads!$A:$A,PTarg_All!$A29)</f>
        <v>0</v>
      </c>
      <c r="H29" s="4">
        <f t="shared" si="0"/>
        <v>5476.2910355947924</v>
      </c>
      <c r="I29" s="3"/>
    </row>
    <row r="30" spans="1:9" x14ac:dyDescent="0.2">
      <c r="A30" t="s">
        <v>85</v>
      </c>
      <c r="B30" t="s">
        <v>117</v>
      </c>
      <c r="C30" s="3">
        <f>SUMIFS(RawLoads!$M:$M,RawLoads!$E:$E,PTarg_All!C$1,RawLoads!$A:$A,PTarg_All!$A30)</f>
        <v>106321.29856358428</v>
      </c>
      <c r="D30" s="3">
        <f>SUMIFS(RawLoads!$M:$M,RawLoads!$E:$E,PTarg_All!D$1,RawLoads!$A:$A,PTarg_All!$A30)</f>
        <v>10.431276313644112</v>
      </c>
      <c r="E30" s="3">
        <f>SUMIFS(RawLoads!$M:$M,RawLoads!$E:$E,PTarg_All!E$1,RawLoads!$A:$A,PTarg_All!$A30)</f>
        <v>0</v>
      </c>
      <c r="F30" s="3">
        <f>SUMIFS(RawLoads!$M:$M,RawLoads!$E:$E,PTarg_All!F$1,RawLoads!$A:$A,PTarg_All!$A30)</f>
        <v>0</v>
      </c>
      <c r="G30" s="3">
        <f>SUMIFS(RawLoads!$M:$M,RawLoads!$E:$E,PTarg_All!G$1,RawLoads!$A:$A,PTarg_All!$A30)</f>
        <v>0</v>
      </c>
      <c r="H30" s="4">
        <f t="shared" si="0"/>
        <v>106331.72983989792</v>
      </c>
      <c r="I30" s="3"/>
    </row>
    <row r="31" spans="1:9" x14ac:dyDescent="0.2">
      <c r="A31" t="s">
        <v>86</v>
      </c>
      <c r="B31" t="s">
        <v>134</v>
      </c>
      <c r="C31" s="3">
        <f>SUMIFS(RawLoads!$M:$M,RawLoads!$E:$E,PTarg_All!C$1,RawLoads!$A:$A,PTarg_All!$A31)</f>
        <v>58839.287011233289</v>
      </c>
      <c r="D31" s="3">
        <f>SUMIFS(RawLoads!$M:$M,RawLoads!$E:$E,PTarg_All!D$1,RawLoads!$A:$A,PTarg_All!$A31)</f>
        <v>0</v>
      </c>
      <c r="E31" s="3">
        <f>SUMIFS(RawLoads!$M:$M,RawLoads!$E:$E,PTarg_All!E$1,RawLoads!$A:$A,PTarg_All!$A31)</f>
        <v>0</v>
      </c>
      <c r="F31" s="3">
        <f>SUMIFS(RawLoads!$M:$M,RawLoads!$E:$E,PTarg_All!F$1,RawLoads!$A:$A,PTarg_All!$A31)</f>
        <v>0</v>
      </c>
      <c r="G31" s="3">
        <f>SUMIFS(RawLoads!$M:$M,RawLoads!$E:$E,PTarg_All!G$1,RawLoads!$A:$A,PTarg_All!$A31)</f>
        <v>0</v>
      </c>
      <c r="H31" s="4">
        <f t="shared" si="0"/>
        <v>58839.287011233289</v>
      </c>
      <c r="I31" s="3"/>
    </row>
    <row r="32" spans="1:9" x14ac:dyDescent="0.2">
      <c r="A32" t="s">
        <v>87</v>
      </c>
      <c r="B32" t="s">
        <v>112</v>
      </c>
      <c r="C32" s="3">
        <f>SUMIFS(RawLoads!$M:$M,RawLoads!$E:$E,PTarg_All!C$1,RawLoads!$A:$A,PTarg_All!$A32)</f>
        <v>220150.14988844935</v>
      </c>
      <c r="D32" s="3">
        <f>SUMIFS(RawLoads!$M:$M,RawLoads!$E:$E,PTarg_All!D$1,RawLoads!$A:$A,PTarg_All!$A32)</f>
        <v>4.2462133464755896</v>
      </c>
      <c r="E32" s="3">
        <f>SUMIFS(RawLoads!$M:$M,RawLoads!$E:$E,PTarg_All!E$1,RawLoads!$A:$A,PTarg_All!$A32)</f>
        <v>0</v>
      </c>
      <c r="F32" s="3">
        <f>SUMIFS(RawLoads!$M:$M,RawLoads!$E:$E,PTarg_All!F$1,RawLoads!$A:$A,PTarg_All!$A32)</f>
        <v>0</v>
      </c>
      <c r="G32" s="3">
        <f>SUMIFS(RawLoads!$M:$M,RawLoads!$E:$E,PTarg_All!G$1,RawLoads!$A:$A,PTarg_All!$A32)</f>
        <v>0</v>
      </c>
      <c r="H32" s="4">
        <f t="shared" si="0"/>
        <v>220154.39610179584</v>
      </c>
      <c r="I32" s="3"/>
    </row>
    <row r="33" spans="1:9" x14ac:dyDescent="0.2">
      <c r="A33" t="s">
        <v>88</v>
      </c>
      <c r="B33" t="s">
        <v>113</v>
      </c>
      <c r="C33" s="3">
        <f>SUMIFS(RawLoads!$M:$M,RawLoads!$E:$E,PTarg_All!C$1,RawLoads!$A:$A,PTarg_All!$A33)</f>
        <v>142739.26149755935</v>
      </c>
      <c r="D33" s="3">
        <f>SUMIFS(RawLoads!$M:$M,RawLoads!$E:$E,PTarg_All!D$1,RawLoads!$A:$A,PTarg_All!$A33)</f>
        <v>0</v>
      </c>
      <c r="E33" s="3">
        <f>SUMIFS(RawLoads!$M:$M,RawLoads!$E:$E,PTarg_All!E$1,RawLoads!$A:$A,PTarg_All!$A33)</f>
        <v>39.230466182287621</v>
      </c>
      <c r="F33" s="3">
        <f>SUMIFS(RawLoads!$M:$M,RawLoads!$E:$E,PTarg_All!F$1,RawLoads!$A:$A,PTarg_All!$A33)</f>
        <v>0</v>
      </c>
      <c r="G33" s="3">
        <f>SUMIFS(RawLoads!$M:$M,RawLoads!$E:$E,PTarg_All!G$1,RawLoads!$A:$A,PTarg_All!$A33)</f>
        <v>0</v>
      </c>
      <c r="H33" s="4">
        <f t="shared" si="0"/>
        <v>142778.49196374163</v>
      </c>
      <c r="I33" s="3"/>
    </row>
    <row r="34" spans="1:9" x14ac:dyDescent="0.2">
      <c r="A34" t="s">
        <v>89</v>
      </c>
      <c r="B34" t="s">
        <v>137</v>
      </c>
      <c r="C34" s="3">
        <f>SUMIFS(RawLoads!$M:$M,RawLoads!$E:$E,PTarg_All!C$1,RawLoads!$A:$A,PTarg_All!$A34)</f>
        <v>138498.59804727742</v>
      </c>
      <c r="D34" s="3">
        <f>SUMIFS(RawLoads!$M:$M,RawLoads!$E:$E,PTarg_All!D$1,RawLoads!$A:$A,PTarg_All!$A34)</f>
        <v>0</v>
      </c>
      <c r="E34" s="3">
        <f>SUMIFS(RawLoads!$M:$M,RawLoads!$E:$E,PTarg_All!E$1,RawLoads!$A:$A,PTarg_All!$A34)</f>
        <v>0</v>
      </c>
      <c r="F34" s="3">
        <f>SUMIFS(RawLoads!$M:$M,RawLoads!$E:$E,PTarg_All!F$1,RawLoads!$A:$A,PTarg_All!$A34)</f>
        <v>0</v>
      </c>
      <c r="G34" s="3">
        <f>SUMIFS(RawLoads!$M:$M,RawLoads!$E:$E,PTarg_All!G$1,RawLoads!$A:$A,PTarg_All!$A34)</f>
        <v>0</v>
      </c>
      <c r="H34" s="4">
        <f t="shared" si="0"/>
        <v>138498.59804727742</v>
      </c>
      <c r="I34" s="3"/>
    </row>
    <row r="35" spans="1:9" x14ac:dyDescent="0.2">
      <c r="A35" t="s">
        <v>90</v>
      </c>
      <c r="B35" t="s">
        <v>119</v>
      </c>
      <c r="C35" s="3">
        <f>SUMIFS(RawLoads!$M:$M,RawLoads!$E:$E,PTarg_All!C$1,RawLoads!$A:$A,PTarg_All!$A35)</f>
        <v>143901.85773920646</v>
      </c>
      <c r="D35" s="3">
        <f>SUMIFS(RawLoads!$M:$M,RawLoads!$E:$E,PTarg_All!D$1,RawLoads!$A:$A,PTarg_All!$A35)</f>
        <v>0.13090919089052383</v>
      </c>
      <c r="E35" s="3">
        <f>SUMIFS(RawLoads!$M:$M,RawLoads!$E:$E,PTarg_All!E$1,RawLoads!$A:$A,PTarg_All!$A35)</f>
        <v>38.68251884066774</v>
      </c>
      <c r="F35" s="3">
        <f>SUMIFS(RawLoads!$M:$M,RawLoads!$E:$E,PTarg_All!F$1,RawLoads!$A:$A,PTarg_All!$A35)</f>
        <v>0</v>
      </c>
      <c r="G35" s="3">
        <f>SUMIFS(RawLoads!$M:$M,RawLoads!$E:$E,PTarg_All!G$1,RawLoads!$A:$A,PTarg_All!$A35)</f>
        <v>0</v>
      </c>
      <c r="H35" s="4">
        <f t="shared" si="0"/>
        <v>143940.67116723803</v>
      </c>
      <c r="I35" s="3"/>
    </row>
    <row r="36" spans="1:9" x14ac:dyDescent="0.2">
      <c r="A36" t="s">
        <v>91</v>
      </c>
      <c r="B36" t="s">
        <v>114</v>
      </c>
      <c r="C36" s="3">
        <f>SUMIFS(RawLoads!$M:$M,RawLoads!$E:$E,PTarg_All!C$1,RawLoads!$A:$A,PTarg_All!$A36)</f>
        <v>128343.88772103528</v>
      </c>
      <c r="D36" s="3">
        <f>SUMIFS(RawLoads!$M:$M,RawLoads!$E:$E,PTarg_All!D$1,RawLoads!$A:$A,PTarg_All!$A36)</f>
        <v>0</v>
      </c>
      <c r="E36" s="3">
        <f>SUMIFS(RawLoads!$M:$M,RawLoads!$E:$E,PTarg_All!E$1,RawLoads!$A:$A,PTarg_All!$A36)</f>
        <v>0</v>
      </c>
      <c r="F36" s="3">
        <f>SUMIFS(RawLoads!$M:$M,RawLoads!$E:$E,PTarg_All!F$1,RawLoads!$A:$A,PTarg_All!$A36)</f>
        <v>0</v>
      </c>
      <c r="G36" s="3">
        <f>SUMIFS(RawLoads!$M:$M,RawLoads!$E:$E,PTarg_All!G$1,RawLoads!$A:$A,PTarg_All!$A36)</f>
        <v>0</v>
      </c>
      <c r="H36" s="4">
        <f t="shared" si="0"/>
        <v>128343.88772103528</v>
      </c>
      <c r="I36" s="3"/>
    </row>
    <row r="37" spans="1:9" x14ac:dyDescent="0.2">
      <c r="A37" t="s">
        <v>92</v>
      </c>
      <c r="B37" t="s">
        <v>138</v>
      </c>
      <c r="C37" s="3">
        <f>SUMIFS(RawLoads!$M:$M,RawLoads!$E:$E,PTarg_All!C$1,RawLoads!$A:$A,PTarg_All!$A37)</f>
        <v>28176.416267225155</v>
      </c>
      <c r="D37" s="3">
        <f>SUMIFS(RawLoads!$M:$M,RawLoads!$E:$E,PTarg_All!D$1,RawLoads!$A:$A,PTarg_All!$A37)</f>
        <v>0</v>
      </c>
      <c r="E37" s="3">
        <f>SUMIFS(RawLoads!$M:$M,RawLoads!$E:$E,PTarg_All!E$1,RawLoads!$A:$A,PTarg_All!$A37)</f>
        <v>0</v>
      </c>
      <c r="F37" s="3">
        <f>SUMIFS(RawLoads!$M:$M,RawLoads!$E:$E,PTarg_All!F$1,RawLoads!$A:$A,PTarg_All!$A37)</f>
        <v>0</v>
      </c>
      <c r="G37" s="3">
        <f>SUMIFS(RawLoads!$M:$M,RawLoads!$E:$E,PTarg_All!G$1,RawLoads!$A:$A,PTarg_All!$A37)</f>
        <v>0</v>
      </c>
      <c r="H37" s="4">
        <f t="shared" si="0"/>
        <v>28176.416267225155</v>
      </c>
      <c r="I37" s="3"/>
    </row>
    <row r="38" spans="1:9" x14ac:dyDescent="0.2">
      <c r="A38" t="s">
        <v>93</v>
      </c>
      <c r="B38" t="s">
        <v>136</v>
      </c>
      <c r="C38" s="3">
        <f>SUMIFS(RawLoads!$M:$M,RawLoads!$E:$E,PTarg_All!C$1,RawLoads!$A:$A,PTarg_All!$A38)</f>
        <v>92414.100024796164</v>
      </c>
      <c r="D38" s="3">
        <f>SUMIFS(RawLoads!$M:$M,RawLoads!$E:$E,PTarg_All!D$1,RawLoads!$A:$A,PTarg_All!$A38)</f>
        <v>0</v>
      </c>
      <c r="E38" s="3">
        <f>SUMIFS(RawLoads!$M:$M,RawLoads!$E:$E,PTarg_All!E$1,RawLoads!$A:$A,PTarg_All!$A38)</f>
        <v>0</v>
      </c>
      <c r="F38" s="3">
        <f>SUMIFS(RawLoads!$M:$M,RawLoads!$E:$E,PTarg_All!F$1,RawLoads!$A:$A,PTarg_All!$A38)</f>
        <v>0</v>
      </c>
      <c r="G38" s="3">
        <f>SUMIFS(RawLoads!$M:$M,RawLoads!$E:$E,PTarg_All!G$1,RawLoads!$A:$A,PTarg_All!$A38)</f>
        <v>0</v>
      </c>
      <c r="H38" s="4">
        <f t="shared" si="0"/>
        <v>92414.100024796164</v>
      </c>
      <c r="I38" s="3"/>
    </row>
    <row r="39" spans="1:9" x14ac:dyDescent="0.2">
      <c r="A39" t="s">
        <v>94</v>
      </c>
      <c r="B39" t="s">
        <v>126</v>
      </c>
      <c r="C39" s="3">
        <f>SUMIFS(RawLoads!$M:$M,RawLoads!$E:$E,PTarg_All!C$1,RawLoads!$A:$A,PTarg_All!$A39)</f>
        <v>198293.20869537693</v>
      </c>
      <c r="D39" s="3">
        <f>SUMIFS(RawLoads!$M:$M,RawLoads!$E:$E,PTarg_All!D$1,RawLoads!$A:$A,PTarg_All!$A39)</f>
        <v>10.665910201434009</v>
      </c>
      <c r="E39" s="3">
        <f>SUMIFS(RawLoads!$M:$M,RawLoads!$E:$E,PTarg_All!E$1,RawLoads!$A:$A,PTarg_All!$A39)</f>
        <v>0</v>
      </c>
      <c r="F39" s="3">
        <f>SUMIFS(RawLoads!$M:$M,RawLoads!$E:$E,PTarg_All!F$1,RawLoads!$A:$A,PTarg_All!$A39)</f>
        <v>0</v>
      </c>
      <c r="G39" s="3">
        <f>SUMIFS(RawLoads!$M:$M,RawLoads!$E:$E,PTarg_All!G$1,RawLoads!$A:$A,PTarg_All!$A39)</f>
        <v>0</v>
      </c>
      <c r="H39" s="4">
        <f t="shared" si="0"/>
        <v>198303.87460557837</v>
      </c>
      <c r="I39" s="3"/>
    </row>
    <row r="40" spans="1:9" x14ac:dyDescent="0.2">
      <c r="A40" t="s">
        <v>95</v>
      </c>
      <c r="B40" t="s">
        <v>125</v>
      </c>
      <c r="C40" s="3">
        <f>SUMIFS(RawLoads!$M:$M,RawLoads!$E:$E,PTarg_All!C$1,RawLoads!$A:$A,PTarg_All!$A40)</f>
        <v>246717.9026131781</v>
      </c>
      <c r="D40" s="3">
        <f>SUMIFS(RawLoads!$M:$M,RawLoads!$E:$E,PTarg_All!D$1,RawLoads!$A:$A,PTarg_All!$A40)</f>
        <v>3030.2205836761805</v>
      </c>
      <c r="E40" s="3">
        <f>SUMIFS(RawLoads!$M:$M,RawLoads!$E:$E,PTarg_All!E$1,RawLoads!$A:$A,PTarg_All!$A40)</f>
        <v>0</v>
      </c>
      <c r="F40" s="3">
        <f>SUMIFS(RawLoads!$M:$M,RawLoads!$E:$E,PTarg_All!F$1,RawLoads!$A:$A,PTarg_All!$A40)</f>
        <v>0</v>
      </c>
      <c r="G40" s="3">
        <f>SUMIFS(RawLoads!$M:$M,RawLoads!$E:$E,PTarg_All!G$1,RawLoads!$A:$A,PTarg_All!$A40)</f>
        <v>0</v>
      </c>
      <c r="H40" s="4">
        <f t="shared" si="0"/>
        <v>249748.12319685429</v>
      </c>
      <c r="I40" s="3"/>
    </row>
    <row r="41" spans="1:9" x14ac:dyDescent="0.2">
      <c r="A41" t="s">
        <v>96</v>
      </c>
      <c r="B41" t="s">
        <v>121</v>
      </c>
      <c r="C41" s="3">
        <f>SUMIFS(RawLoads!$M:$M,RawLoads!$E:$E,PTarg_All!C$1,RawLoads!$A:$A,PTarg_All!$A41)</f>
        <v>107041.90980909561</v>
      </c>
      <c r="D41" s="3">
        <f>SUMIFS(RawLoads!$M:$M,RawLoads!$E:$E,PTarg_All!D$1,RawLoads!$A:$A,PTarg_All!$A41)</f>
        <v>1.7701228385655114</v>
      </c>
      <c r="E41" s="3">
        <f>SUMIFS(RawLoads!$M:$M,RawLoads!$E:$E,PTarg_All!E$1,RawLoads!$A:$A,PTarg_All!$A41)</f>
        <v>0</v>
      </c>
      <c r="F41" s="3">
        <f>SUMIFS(RawLoads!$M:$M,RawLoads!$E:$E,PTarg_All!F$1,RawLoads!$A:$A,PTarg_All!$A41)</f>
        <v>0</v>
      </c>
      <c r="G41" s="3">
        <f>SUMIFS(RawLoads!$M:$M,RawLoads!$E:$E,PTarg_All!G$1,RawLoads!$A:$A,PTarg_All!$A41)</f>
        <v>0</v>
      </c>
      <c r="H41" s="4">
        <f t="shared" si="0"/>
        <v>107043.67993193418</v>
      </c>
      <c r="I41" s="3"/>
    </row>
    <row r="42" spans="1:9" x14ac:dyDescent="0.2">
      <c r="A42" t="s">
        <v>97</v>
      </c>
      <c r="B42" t="s">
        <v>143</v>
      </c>
      <c r="C42" s="3">
        <f>SUMIFS(RawLoads!$M:$M,RawLoads!$E:$E,PTarg_All!C$1,RawLoads!$A:$A,PTarg_All!$A42)</f>
        <v>13215.350259289047</v>
      </c>
      <c r="D42" s="3">
        <f>SUMIFS(RawLoads!$M:$M,RawLoads!$E:$E,PTarg_All!D$1,RawLoads!$A:$A,PTarg_All!$A42)</f>
        <v>0</v>
      </c>
      <c r="E42" s="3">
        <f>SUMIFS(RawLoads!$M:$M,RawLoads!$E:$E,PTarg_All!E$1,RawLoads!$A:$A,PTarg_All!$A42)</f>
        <v>0</v>
      </c>
      <c r="F42" s="3">
        <f>SUMIFS(RawLoads!$M:$M,RawLoads!$E:$E,PTarg_All!F$1,RawLoads!$A:$A,PTarg_All!$A42)</f>
        <v>0</v>
      </c>
      <c r="G42" s="3">
        <f>SUMIFS(RawLoads!$M:$M,RawLoads!$E:$E,PTarg_All!G$1,RawLoads!$A:$A,PTarg_All!$A42)</f>
        <v>0</v>
      </c>
      <c r="H42" s="4">
        <f t="shared" si="0"/>
        <v>13215.350259289047</v>
      </c>
      <c r="I42" s="3"/>
    </row>
    <row r="43" spans="1:9" x14ac:dyDescent="0.2">
      <c r="A43" t="s">
        <v>98</v>
      </c>
      <c r="B43" t="s">
        <v>139</v>
      </c>
      <c r="C43" s="3">
        <f>SUMIFS(RawLoads!$M:$M,RawLoads!$E:$E,PTarg_All!C$1,RawLoads!$A:$A,PTarg_All!$A43)</f>
        <v>119201.06483977668</v>
      </c>
      <c r="D43" s="3">
        <f>SUMIFS(RawLoads!$M:$M,RawLoads!$E:$E,PTarg_All!D$1,RawLoads!$A:$A,PTarg_All!$A43)</f>
        <v>0</v>
      </c>
      <c r="E43" s="3">
        <f>SUMIFS(RawLoads!$M:$M,RawLoads!$E:$E,PTarg_All!E$1,RawLoads!$A:$A,PTarg_All!$A43)</f>
        <v>0</v>
      </c>
      <c r="F43" s="3">
        <f>SUMIFS(RawLoads!$M:$M,RawLoads!$E:$E,PTarg_All!F$1,RawLoads!$A:$A,PTarg_All!$A43)</f>
        <v>0</v>
      </c>
      <c r="G43" s="3">
        <f>SUMIFS(RawLoads!$M:$M,RawLoads!$E:$E,PTarg_All!G$1,RawLoads!$A:$A,PTarg_All!$A43)</f>
        <v>0</v>
      </c>
      <c r="H43" s="4">
        <f t="shared" si="0"/>
        <v>119201.06483977668</v>
      </c>
      <c r="I43" s="3"/>
    </row>
    <row r="44" spans="1:9" x14ac:dyDescent="0.2">
      <c r="A44" t="s">
        <v>99</v>
      </c>
      <c r="B44" t="s">
        <v>105</v>
      </c>
      <c r="C44" s="3">
        <f>SUMIFS(RawLoads!$M:$M,RawLoads!$E:$E,PTarg_All!C$1,RawLoads!$A:$A,PTarg_All!$A44)</f>
        <v>451363.78142548411</v>
      </c>
      <c r="D44" s="3">
        <f>SUMIFS(RawLoads!$M:$M,RawLoads!$E:$E,PTarg_All!D$1,RawLoads!$A:$A,PTarg_All!$A44)</f>
        <v>1067.759318748896</v>
      </c>
      <c r="E44" s="3">
        <f>SUMIFS(RawLoads!$M:$M,RawLoads!$E:$E,PTarg_All!E$1,RawLoads!$A:$A,PTarg_All!$A44)</f>
        <v>0</v>
      </c>
      <c r="F44" s="3">
        <f>SUMIFS(RawLoads!$M:$M,RawLoads!$E:$E,PTarg_All!F$1,RawLoads!$A:$A,PTarg_All!$A44)</f>
        <v>0</v>
      </c>
      <c r="G44" s="3">
        <f>SUMIFS(RawLoads!$M:$M,RawLoads!$E:$E,PTarg_All!G$1,RawLoads!$A:$A,PTarg_All!$A44)</f>
        <v>0</v>
      </c>
      <c r="H44" s="4">
        <f t="shared" si="0"/>
        <v>452431.540744233</v>
      </c>
      <c r="I44" s="3"/>
    </row>
    <row r="45" spans="1:9" x14ac:dyDescent="0.2">
      <c r="H45" s="4">
        <f>SUM(H2:H44)</f>
        <v>7618980.7156134108</v>
      </c>
      <c r="I4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4"/>
  <sheetViews>
    <sheetView workbookViewId="0">
      <selection sqref="A1:XFD1048576"/>
    </sheetView>
  </sheetViews>
  <sheetFormatPr defaultRowHeight="11.25" x14ac:dyDescent="0.2"/>
  <cols>
    <col min="1" max="1" width="35.33203125" bestFit="1" customWidth="1"/>
    <col min="2" max="2" width="13" bestFit="1" customWidth="1"/>
    <col min="3" max="3" width="11.5" bestFit="1" customWidth="1"/>
    <col min="4" max="4" width="20.33203125" bestFit="1" customWidth="1"/>
  </cols>
  <sheetData>
    <row r="1" spans="1:4" x14ac:dyDescent="0.2">
      <c r="A1" t="s">
        <v>22</v>
      </c>
      <c r="B1" t="s">
        <v>148</v>
      </c>
      <c r="C1" t="s">
        <v>100</v>
      </c>
      <c r="D1" t="s">
        <v>149</v>
      </c>
    </row>
    <row r="2" spans="1:4" x14ac:dyDescent="0.2">
      <c r="A2" t="s">
        <v>49</v>
      </c>
      <c r="B2" s="3">
        <f>SUMIFS(RawLoads!$J:$J,RawLoads!$E:$E,RawLoads!$E$21,RawLoads!$A:$A,NTarg_NonFed!$A2)</f>
        <v>4692874.2437663302</v>
      </c>
      <c r="C2" s="3">
        <f>SUMIFS(RawLoads!$I:$I,RawLoads!$E:$E,RawLoads!$E$14,RawLoads!$A:$A,NTarg_NonFed!$A2)</f>
        <v>3204705.3837662092</v>
      </c>
      <c r="D2" s="4">
        <f>C2-B2</f>
        <v>-1488168.8600001209</v>
      </c>
    </row>
    <row r="3" spans="1:4" x14ac:dyDescent="0.2">
      <c r="A3" t="s">
        <v>56</v>
      </c>
      <c r="B3" s="3">
        <f>SUMIFS(RawLoads!$J:$J,RawLoads!$E:$E,RawLoads!$E$21,RawLoads!$A:$A,NTarg_NonFed!$A3)</f>
        <v>4769052.2915693596</v>
      </c>
      <c r="C3" s="3">
        <f>SUMIFS(RawLoads!$I:$I,RawLoads!$E:$E,RawLoads!$E$14,RawLoads!$A:$A,NTarg_NonFed!$A3)</f>
        <v>3094095.6921163709</v>
      </c>
      <c r="D3" s="4">
        <f t="shared" ref="D3:D44" si="0">C3-B3</f>
        <v>-1674956.5994529887</v>
      </c>
    </row>
    <row r="4" spans="1:4" x14ac:dyDescent="0.2">
      <c r="A4" t="s">
        <v>57</v>
      </c>
      <c r="B4" s="3">
        <f>SUMIFS(RawLoads!$J:$J,RawLoads!$E:$E,RawLoads!$E$21,RawLoads!$A:$A,NTarg_NonFed!$A4)</f>
        <v>1497563.7195608299</v>
      </c>
      <c r="C4" s="3">
        <f>SUMIFS(RawLoads!$I:$I,RawLoads!$E:$E,RawLoads!$E$14,RawLoads!$A:$A,NTarg_NonFed!$A4)</f>
        <v>866219.44819527015</v>
      </c>
      <c r="D4" s="4">
        <f t="shared" si="0"/>
        <v>-631344.27136555978</v>
      </c>
    </row>
    <row r="5" spans="1:4" x14ac:dyDescent="0.2">
      <c r="A5" t="s">
        <v>58</v>
      </c>
      <c r="B5" s="3">
        <f>SUMIFS(RawLoads!$J:$J,RawLoads!$E:$E,RawLoads!$E$21,RawLoads!$A:$A,NTarg_NonFed!$A5)</f>
        <v>3792395.07809341</v>
      </c>
      <c r="C5" s="3">
        <f>SUMIFS(RawLoads!$I:$I,RawLoads!$E:$E,RawLoads!$E$14,RawLoads!$A:$A,NTarg_NonFed!$A5)</f>
        <v>3255976.9264469882</v>
      </c>
      <c r="D5" s="4">
        <f t="shared" si="0"/>
        <v>-536418.15164642176</v>
      </c>
    </row>
    <row r="6" spans="1:4" x14ac:dyDescent="0.2">
      <c r="A6" t="s">
        <v>59</v>
      </c>
      <c r="B6" s="3">
        <f>SUMIFS(RawLoads!$J:$J,RawLoads!$E:$E,RawLoads!$E$21,RawLoads!$A:$A,NTarg_NonFed!$A6)</f>
        <v>4807765.1541725202</v>
      </c>
      <c r="C6" s="3">
        <f>SUMIFS(RawLoads!$I:$I,RawLoads!$E:$E,RawLoads!$E$14,RawLoads!$A:$A,NTarg_NonFed!$A6)</f>
        <v>3880237.8656647443</v>
      </c>
      <c r="D6" s="4">
        <f t="shared" si="0"/>
        <v>-927527.28850777587</v>
      </c>
    </row>
    <row r="7" spans="1:4" x14ac:dyDescent="0.2">
      <c r="A7" t="s">
        <v>60</v>
      </c>
      <c r="B7" s="3">
        <f>SUMIFS(RawLoads!$J:$J,RawLoads!$E:$E,RawLoads!$E$21,RawLoads!$A:$A,NTarg_NonFed!$A7)</f>
        <v>1589372.9516916601</v>
      </c>
      <c r="C7" s="3">
        <f>SUMIFS(RawLoads!$I:$I,RawLoads!$E:$E,RawLoads!$E$14,RawLoads!$A:$A,NTarg_NonFed!$A7)</f>
        <v>1121143.4860459291</v>
      </c>
      <c r="D7" s="4">
        <f t="shared" si="0"/>
        <v>-468229.46564573096</v>
      </c>
    </row>
    <row r="8" spans="1:4" x14ac:dyDescent="0.2">
      <c r="A8" t="s">
        <v>61</v>
      </c>
      <c r="B8" s="3">
        <f>SUMIFS(RawLoads!$J:$J,RawLoads!$E:$E,RawLoads!$E$21,RawLoads!$A:$A,NTarg_NonFed!$A8)</f>
        <v>840031.18071598897</v>
      </c>
      <c r="C8" s="3">
        <f>SUMIFS(RawLoads!$I:$I,RawLoads!$E:$E,RawLoads!$E$14,RawLoads!$A:$A,NTarg_NonFed!$A8)</f>
        <v>744864.09471985372</v>
      </c>
      <c r="D8" s="4">
        <f t="shared" si="0"/>
        <v>-95167.085996135254</v>
      </c>
    </row>
    <row r="9" spans="1:4" x14ac:dyDescent="0.2">
      <c r="A9" t="s">
        <v>62</v>
      </c>
      <c r="B9" s="3">
        <f>SUMIFS(RawLoads!$J:$J,RawLoads!$E:$E,RawLoads!$E$21,RawLoads!$A:$A,NTarg_NonFed!$A9)</f>
        <v>12703.3404552133</v>
      </c>
      <c r="C9" s="3">
        <f>SUMIFS(RawLoads!$I:$I,RawLoads!$E:$E,RawLoads!$E$14,RawLoads!$A:$A,NTarg_NonFed!$A9)</f>
        <v>14571.482155006634</v>
      </c>
      <c r="D9" s="4">
        <f t="shared" si="0"/>
        <v>1868.1416997933338</v>
      </c>
    </row>
    <row r="10" spans="1:4" x14ac:dyDescent="0.2">
      <c r="A10" t="s">
        <v>63</v>
      </c>
      <c r="B10" s="3">
        <f>SUMIFS(RawLoads!$J:$J,RawLoads!$E:$E,RawLoads!$E$21,RawLoads!$A:$A,NTarg_NonFed!$A10)</f>
        <v>5937442.5958807897</v>
      </c>
      <c r="C10" s="3">
        <f>SUMIFS(RawLoads!$I:$I,RawLoads!$E:$E,RawLoads!$E$14,RawLoads!$A:$A,NTarg_NonFed!$A10)</f>
        <v>4126950.5497907177</v>
      </c>
      <c r="D10" s="4">
        <f t="shared" si="0"/>
        <v>-1810492.046090072</v>
      </c>
    </row>
    <row r="11" spans="1:4" x14ac:dyDescent="0.2">
      <c r="A11" t="s">
        <v>64</v>
      </c>
      <c r="B11" s="3">
        <f>SUMIFS(RawLoads!$J:$J,RawLoads!$E:$E,RawLoads!$E$21,RawLoads!$A:$A,NTarg_NonFed!$A11)</f>
        <v>1923036.45725441</v>
      </c>
      <c r="C11" s="3">
        <f>SUMIFS(RawLoads!$I:$I,RawLoads!$E:$E,RawLoads!$E$14,RawLoads!$A:$A,NTarg_NonFed!$A11)</f>
        <v>1043437.9426584141</v>
      </c>
      <c r="D11" s="4">
        <f t="shared" si="0"/>
        <v>-879598.51459599589</v>
      </c>
    </row>
    <row r="12" spans="1:4" x14ac:dyDescent="0.2">
      <c r="A12" t="s">
        <v>65</v>
      </c>
      <c r="B12" s="3">
        <f>SUMIFS(RawLoads!$J:$J,RawLoads!$E:$E,RawLoads!$E$21,RawLoads!$A:$A,NTarg_NonFed!$A12)</f>
        <v>3553767.1766065098</v>
      </c>
      <c r="C12" s="3">
        <f>SUMIFS(RawLoads!$I:$I,RawLoads!$E:$E,RawLoads!$E$14,RawLoads!$A:$A,NTarg_NonFed!$A12)</f>
        <v>2893542.0689802403</v>
      </c>
      <c r="D12" s="4">
        <f t="shared" si="0"/>
        <v>-660225.10762626957</v>
      </c>
    </row>
    <row r="13" spans="1:4" x14ac:dyDescent="0.2">
      <c r="A13" t="s">
        <v>66</v>
      </c>
      <c r="B13" s="3">
        <f>SUMIFS(RawLoads!$J:$J,RawLoads!$E:$E,RawLoads!$E$21,RawLoads!$A:$A,NTarg_NonFed!$A13)</f>
        <v>3402816.72098858</v>
      </c>
      <c r="C13" s="3">
        <f>SUMIFS(RawLoads!$I:$I,RawLoads!$E:$E,RawLoads!$E$14,RawLoads!$A:$A,NTarg_NonFed!$A13)</f>
        <v>2539961.1585146869</v>
      </c>
      <c r="D13" s="4">
        <f t="shared" si="0"/>
        <v>-862855.56247389317</v>
      </c>
    </row>
    <row r="14" spans="1:4" x14ac:dyDescent="0.2">
      <c r="A14" t="s">
        <v>68</v>
      </c>
      <c r="B14" s="3">
        <f>SUMIFS(RawLoads!$J:$J,RawLoads!$E:$E,RawLoads!$E$21,RawLoads!$A:$A,NTarg_NonFed!$A14)</f>
        <v>4096366.4038764299</v>
      </c>
      <c r="C14" s="3">
        <f>SUMIFS(RawLoads!$I:$I,RawLoads!$E:$E,RawLoads!$E$14,RawLoads!$A:$A,NTarg_NonFed!$A14)</f>
        <v>2690468.7412851122</v>
      </c>
      <c r="D14" s="4">
        <f t="shared" si="0"/>
        <v>-1405897.6625913177</v>
      </c>
    </row>
    <row r="15" spans="1:4" x14ac:dyDescent="0.2">
      <c r="A15" t="s">
        <v>69</v>
      </c>
      <c r="B15" s="3">
        <f>SUMIFS(RawLoads!$J:$J,RawLoads!$E:$E,RawLoads!$E$21,RawLoads!$A:$A,NTarg_NonFed!$A15)</f>
        <v>6183662.9287019102</v>
      </c>
      <c r="C15" s="3">
        <f>SUMIFS(RawLoads!$I:$I,RawLoads!$E:$E,RawLoads!$E$14,RawLoads!$A:$A,NTarg_NonFed!$A15)</f>
        <v>4021475.7789197625</v>
      </c>
      <c r="D15" s="4">
        <f t="shared" si="0"/>
        <v>-2162187.1497821477</v>
      </c>
    </row>
    <row r="16" spans="1:4" x14ac:dyDescent="0.2">
      <c r="A16" t="s">
        <v>70</v>
      </c>
      <c r="B16" s="3">
        <f>SUMIFS(RawLoads!$J:$J,RawLoads!$E:$E,RawLoads!$E$21,RawLoads!$A:$A,NTarg_NonFed!$A16)</f>
        <v>4968369.1224963404</v>
      </c>
      <c r="C16" s="3">
        <f>SUMIFS(RawLoads!$I:$I,RawLoads!$E:$E,RawLoads!$E$14,RawLoads!$A:$A,NTarg_NonFed!$A16)</f>
        <v>4181608.8550318331</v>
      </c>
      <c r="D16" s="4">
        <f t="shared" si="0"/>
        <v>-786760.26746450737</v>
      </c>
    </row>
    <row r="17" spans="1:4" x14ac:dyDescent="0.2">
      <c r="A17" t="s">
        <v>72</v>
      </c>
      <c r="B17" s="3">
        <f>SUMIFS(RawLoads!$J:$J,RawLoads!$E:$E,RawLoads!$E$21,RawLoads!$A:$A,NTarg_NonFed!$A17)</f>
        <v>680103.83879353898</v>
      </c>
      <c r="C17" s="3">
        <f>SUMIFS(RawLoads!$I:$I,RawLoads!$E:$E,RawLoads!$E$14,RawLoads!$A:$A,NTarg_NonFed!$A17)</f>
        <v>577173.94004986598</v>
      </c>
      <c r="D17" s="4">
        <f t="shared" si="0"/>
        <v>-102929.89874367299</v>
      </c>
    </row>
    <row r="18" spans="1:4" x14ac:dyDescent="0.2">
      <c r="A18" t="s">
        <v>73</v>
      </c>
      <c r="B18" s="3">
        <f>SUMIFS(RawLoads!$J:$J,RawLoads!$E:$E,RawLoads!$E$21,RawLoads!$A:$A,NTarg_NonFed!$A18)</f>
        <v>7710659.4511097297</v>
      </c>
      <c r="C18" s="3">
        <f>SUMIFS(RawLoads!$I:$I,RawLoads!$E:$E,RawLoads!$E$14,RawLoads!$A:$A,NTarg_NonFed!$A18)</f>
        <v>4833185.7281025713</v>
      </c>
      <c r="D18" s="4">
        <f t="shared" si="0"/>
        <v>-2877473.7230071584</v>
      </c>
    </row>
    <row r="19" spans="1:4" x14ac:dyDescent="0.2">
      <c r="A19" t="s">
        <v>74</v>
      </c>
      <c r="B19" s="3">
        <f>SUMIFS(RawLoads!$J:$J,RawLoads!$E:$E,RawLoads!$E$21,RawLoads!$A:$A,NTarg_NonFed!$A19)</f>
        <v>1911694.9848859101</v>
      </c>
      <c r="C19" s="3">
        <f>SUMIFS(RawLoads!$I:$I,RawLoads!$E:$E,RawLoads!$E$14,RawLoads!$A:$A,NTarg_NonFed!$A19)</f>
        <v>1264038.0244073551</v>
      </c>
      <c r="D19" s="4">
        <f t="shared" si="0"/>
        <v>-647656.96047855495</v>
      </c>
    </row>
    <row r="20" spans="1:4" x14ac:dyDescent="0.2">
      <c r="A20" t="s">
        <v>75</v>
      </c>
      <c r="B20" s="3">
        <f>SUMIFS(RawLoads!$J:$J,RawLoads!$E:$E,RawLoads!$E$21,RawLoads!$A:$A,NTarg_NonFed!$A20)</f>
        <v>4272461.1183790499</v>
      </c>
      <c r="C20" s="3">
        <f>SUMIFS(RawLoads!$I:$I,RawLoads!$E:$E,RawLoads!$E$14,RawLoads!$A:$A,NTarg_NonFed!$A20)</f>
        <v>2858792.1424320927</v>
      </c>
      <c r="D20" s="4">
        <f t="shared" si="0"/>
        <v>-1413668.9759469572</v>
      </c>
    </row>
    <row r="21" spans="1:4" x14ac:dyDescent="0.2">
      <c r="A21" t="s">
        <v>76</v>
      </c>
      <c r="B21" s="3">
        <f>SUMIFS(RawLoads!$J:$J,RawLoads!$E:$E,RawLoads!$E$21,RawLoads!$A:$A,NTarg_NonFed!$A21)</f>
        <v>307876.59653872601</v>
      </c>
      <c r="C21" s="3">
        <f>SUMIFS(RawLoads!$I:$I,RawLoads!$E:$E,RawLoads!$E$14,RawLoads!$A:$A,NTarg_NonFed!$A21)</f>
        <v>208146.9916335404</v>
      </c>
      <c r="D21" s="4">
        <f t="shared" si="0"/>
        <v>-99729.60490518561</v>
      </c>
    </row>
    <row r="22" spans="1:4" x14ac:dyDescent="0.2">
      <c r="A22" t="s">
        <v>77</v>
      </c>
      <c r="B22" s="3">
        <f>SUMIFS(RawLoads!$J:$J,RawLoads!$E:$E,RawLoads!$E$21,RawLoads!$A:$A,NTarg_NonFed!$A22)</f>
        <v>8524.3389773368799</v>
      </c>
      <c r="C22" s="3">
        <f>SUMIFS(RawLoads!$I:$I,RawLoads!$E:$E,RawLoads!$E$14,RawLoads!$A:$A,NTarg_NonFed!$A22)</f>
        <v>5797.2415536038934</v>
      </c>
      <c r="D22" s="4">
        <f t="shared" si="0"/>
        <v>-2727.0974237329865</v>
      </c>
    </row>
    <row r="23" spans="1:4" x14ac:dyDescent="0.2">
      <c r="A23" t="s">
        <v>78</v>
      </c>
      <c r="B23" s="3">
        <f>SUMIFS(RawLoads!$J:$J,RawLoads!$E:$E,RawLoads!$E$21,RawLoads!$A:$A,NTarg_NonFed!$A23)</f>
        <v>2805845.4341691299</v>
      </c>
      <c r="C23" s="3">
        <f>SUMIFS(RawLoads!$I:$I,RawLoads!$E:$E,RawLoads!$E$14,RawLoads!$A:$A,NTarg_NonFed!$A23)</f>
        <v>1896759.5069475656</v>
      </c>
      <c r="D23" s="4">
        <f t="shared" si="0"/>
        <v>-909085.92722156434</v>
      </c>
    </row>
    <row r="24" spans="1:4" x14ac:dyDescent="0.2">
      <c r="A24" t="s">
        <v>79</v>
      </c>
      <c r="B24" s="3">
        <f>SUMIFS(RawLoads!$J:$J,RawLoads!$E:$E,RawLoads!$E$21,RawLoads!$A:$A,NTarg_NonFed!$A24)</f>
        <v>2629342.44627961</v>
      </c>
      <c r="C24" s="3">
        <f>SUMIFS(RawLoads!$I:$I,RawLoads!$E:$E,RawLoads!$E$14,RawLoads!$A:$A,NTarg_NonFed!$A24)</f>
        <v>2106749.9825378964</v>
      </c>
      <c r="D24" s="4">
        <f t="shared" si="0"/>
        <v>-522592.46374171367</v>
      </c>
    </row>
    <row r="25" spans="1:4" x14ac:dyDescent="0.2">
      <c r="A25" t="s">
        <v>80</v>
      </c>
      <c r="B25" s="3">
        <f>SUMIFS(RawLoads!$J:$J,RawLoads!$E:$E,RawLoads!$E$21,RawLoads!$A:$A,NTarg_NonFed!$A25)</f>
        <v>27193543.873350602</v>
      </c>
      <c r="C25" s="3">
        <f>SUMIFS(RawLoads!$I:$I,RawLoads!$E:$E,RawLoads!$E$14,RawLoads!$A:$A,NTarg_NonFed!$A25)</f>
        <v>15729005.758341078</v>
      </c>
      <c r="D25" s="4">
        <f t="shared" si="0"/>
        <v>-11464538.115009524</v>
      </c>
    </row>
    <row r="26" spans="1:4" x14ac:dyDescent="0.2">
      <c r="A26" t="s">
        <v>81</v>
      </c>
      <c r="B26" s="3">
        <f>SUMIFS(RawLoads!$J:$J,RawLoads!$E:$E,RawLoads!$E$21,RawLoads!$A:$A,NTarg_NonFed!$A26)</f>
        <v>5275102.6421084097</v>
      </c>
      <c r="C26" s="3">
        <f>SUMIFS(RawLoads!$I:$I,RawLoads!$E:$E,RawLoads!$E$14,RawLoads!$A:$A,NTarg_NonFed!$A26)</f>
        <v>3095820.0507281222</v>
      </c>
      <c r="D26" s="4">
        <f t="shared" si="0"/>
        <v>-2179282.5913802874</v>
      </c>
    </row>
    <row r="27" spans="1:4" x14ac:dyDescent="0.2">
      <c r="A27" t="s">
        <v>82</v>
      </c>
      <c r="B27" s="3">
        <f>SUMIFS(RawLoads!$J:$J,RawLoads!$E:$E,RawLoads!$E$21,RawLoads!$A:$A,NTarg_NonFed!$A27)</f>
        <v>4682555.4405300701</v>
      </c>
      <c r="C27" s="3">
        <f>SUMIFS(RawLoads!$I:$I,RawLoads!$E:$E,RawLoads!$E$14,RawLoads!$A:$A,NTarg_NonFed!$A27)</f>
        <v>4184571.0141825755</v>
      </c>
      <c r="D27" s="4">
        <f t="shared" si="0"/>
        <v>-497984.42634749459</v>
      </c>
    </row>
    <row r="28" spans="1:4" x14ac:dyDescent="0.2">
      <c r="A28" t="s">
        <v>83</v>
      </c>
      <c r="B28" s="3">
        <f>SUMIFS(RawLoads!$J:$J,RawLoads!$E:$E,RawLoads!$E$21,RawLoads!$A:$A,NTarg_NonFed!$A28)</f>
        <v>5303061.17037821</v>
      </c>
      <c r="C28" s="3">
        <f>SUMIFS(RawLoads!$I:$I,RawLoads!$E:$E,RawLoads!$E$14,RawLoads!$A:$A,NTarg_NonFed!$A28)</f>
        <v>4117868.8107256559</v>
      </c>
      <c r="D28" s="4">
        <f t="shared" si="0"/>
        <v>-1185192.3596525542</v>
      </c>
    </row>
    <row r="29" spans="1:4" x14ac:dyDescent="0.2">
      <c r="A29" t="s">
        <v>84</v>
      </c>
      <c r="B29" s="3">
        <f>SUMIFS(RawLoads!$J:$J,RawLoads!$E:$E,RawLoads!$E$21,RawLoads!$A:$A,NTarg_NonFed!$A29)</f>
        <v>47920.825997069602</v>
      </c>
      <c r="C29" s="3">
        <f>SUMIFS(RawLoads!$I:$I,RawLoads!$E:$E,RawLoads!$E$14,RawLoads!$A:$A,NTarg_NonFed!$A29)</f>
        <v>43601.430771982254</v>
      </c>
      <c r="D29" s="4">
        <f t="shared" si="0"/>
        <v>-4319.3952250873481</v>
      </c>
    </row>
    <row r="30" spans="1:4" x14ac:dyDescent="0.2">
      <c r="A30" t="s">
        <v>85</v>
      </c>
      <c r="B30" s="3">
        <f>SUMIFS(RawLoads!$J:$J,RawLoads!$E:$E,RawLoads!$E$21,RawLoads!$A:$A,NTarg_NonFed!$A30)</f>
        <v>3141787.3919120599</v>
      </c>
      <c r="C30" s="3">
        <f>SUMIFS(RawLoads!$I:$I,RawLoads!$E:$E,RawLoads!$E$14,RawLoads!$A:$A,NTarg_NonFed!$A30)</f>
        <v>1946282.8328336142</v>
      </c>
      <c r="D30" s="4">
        <f t="shared" si="0"/>
        <v>-1195504.5590784457</v>
      </c>
    </row>
    <row r="31" spans="1:4" x14ac:dyDescent="0.2">
      <c r="A31" t="s">
        <v>86</v>
      </c>
      <c r="B31" s="3">
        <f>SUMIFS(RawLoads!$J:$J,RawLoads!$E:$E,RawLoads!$E$21,RawLoads!$A:$A,NTarg_NonFed!$A31)</f>
        <v>1406905.8458984499</v>
      </c>
      <c r="C31" s="3">
        <f>SUMIFS(RawLoads!$I:$I,RawLoads!$E:$E,RawLoads!$E$14,RawLoads!$A:$A,NTarg_NonFed!$A31)</f>
        <v>919402.67910317949</v>
      </c>
      <c r="D31" s="4">
        <f t="shared" si="0"/>
        <v>-487503.1667952704</v>
      </c>
    </row>
    <row r="32" spans="1:4" x14ac:dyDescent="0.2">
      <c r="A32" t="s">
        <v>87</v>
      </c>
      <c r="B32" s="3">
        <f>SUMIFS(RawLoads!$J:$J,RawLoads!$E:$E,RawLoads!$E$21,RawLoads!$A:$A,NTarg_NonFed!$A32)</f>
        <v>4992746.1992709003</v>
      </c>
      <c r="C32" s="3">
        <f>SUMIFS(RawLoads!$I:$I,RawLoads!$E:$E,RawLoads!$E$14,RawLoads!$A:$A,NTarg_NonFed!$A32)</f>
        <v>3514561.1087382482</v>
      </c>
      <c r="D32" s="4">
        <f t="shared" si="0"/>
        <v>-1478185.0905326521</v>
      </c>
    </row>
    <row r="33" spans="1:4" x14ac:dyDescent="0.2">
      <c r="A33" t="s">
        <v>88</v>
      </c>
      <c r="B33" s="3">
        <f>SUMIFS(RawLoads!$J:$J,RawLoads!$E:$E,RawLoads!$E$21,RawLoads!$A:$A,NTarg_NonFed!$A33)</f>
        <v>4128349.63553411</v>
      </c>
      <c r="C33" s="3">
        <f>SUMIFS(RawLoads!$I:$I,RawLoads!$E:$E,RawLoads!$E$14,RawLoads!$A:$A,NTarg_NonFed!$A33)</f>
        <v>2667125.1483500246</v>
      </c>
      <c r="D33" s="4">
        <f t="shared" si="0"/>
        <v>-1461224.4871840854</v>
      </c>
    </row>
    <row r="34" spans="1:4" x14ac:dyDescent="0.2">
      <c r="A34" t="s">
        <v>89</v>
      </c>
      <c r="B34" s="3">
        <f>SUMIFS(RawLoads!$J:$J,RawLoads!$E:$E,RawLoads!$E$21,RawLoads!$A:$A,NTarg_NonFed!$A34)</f>
        <v>1577633.9857499599</v>
      </c>
      <c r="C34" s="3">
        <f>SUMIFS(RawLoads!$I:$I,RawLoads!$E:$E,RawLoads!$E$14,RawLoads!$A:$A,NTarg_NonFed!$A34)</f>
        <v>1298265.1315096989</v>
      </c>
      <c r="D34" s="4">
        <f t="shared" si="0"/>
        <v>-279368.85424026102</v>
      </c>
    </row>
    <row r="35" spans="1:4" x14ac:dyDescent="0.2">
      <c r="A35" t="s">
        <v>90</v>
      </c>
      <c r="B35" s="3">
        <f>SUMIFS(RawLoads!$J:$J,RawLoads!$E:$E,RawLoads!$E$21,RawLoads!$A:$A,NTarg_NonFed!$A35)</f>
        <v>3422923.76467204</v>
      </c>
      <c r="C35" s="3">
        <f>SUMIFS(RawLoads!$I:$I,RawLoads!$E:$E,RawLoads!$E$14,RawLoads!$A:$A,NTarg_NonFed!$A35)</f>
        <v>2337673.8300281954</v>
      </c>
      <c r="D35" s="4">
        <f t="shared" si="0"/>
        <v>-1085249.9346438446</v>
      </c>
    </row>
    <row r="36" spans="1:4" x14ac:dyDescent="0.2">
      <c r="A36" t="s">
        <v>91</v>
      </c>
      <c r="B36" s="3">
        <f>SUMIFS(RawLoads!$J:$J,RawLoads!$E:$E,RawLoads!$E$21,RawLoads!$A:$A,NTarg_NonFed!$A36)</f>
        <v>3516301.9068587101</v>
      </c>
      <c r="C36" s="3">
        <f>SUMIFS(RawLoads!$I:$I,RawLoads!$E:$E,RawLoads!$E$14,RawLoads!$A:$A,NTarg_NonFed!$A36)</f>
        <v>2083314.5109940351</v>
      </c>
      <c r="D36" s="4">
        <f t="shared" si="0"/>
        <v>-1432987.3958646751</v>
      </c>
    </row>
    <row r="37" spans="1:4" x14ac:dyDescent="0.2">
      <c r="A37" t="s">
        <v>92</v>
      </c>
      <c r="B37" s="3">
        <f>SUMIFS(RawLoads!$J:$J,RawLoads!$E:$E,RawLoads!$E$21,RawLoads!$A:$A,NTarg_NonFed!$A37)</f>
        <v>553564.92733001697</v>
      </c>
      <c r="C37" s="3">
        <f>SUMIFS(RawLoads!$I:$I,RawLoads!$E:$E,RawLoads!$E$14,RawLoads!$A:$A,NTarg_NonFed!$A37)</f>
        <v>393448.2364335364</v>
      </c>
      <c r="D37" s="4">
        <f t="shared" si="0"/>
        <v>-160116.69089648058</v>
      </c>
    </row>
    <row r="38" spans="1:4" x14ac:dyDescent="0.2">
      <c r="A38" t="s">
        <v>93</v>
      </c>
      <c r="B38" s="3">
        <f>SUMIFS(RawLoads!$J:$J,RawLoads!$E:$E,RawLoads!$E$21,RawLoads!$A:$A,NTarg_NonFed!$A38)</f>
        <v>1267809.2053901199</v>
      </c>
      <c r="C38" s="3">
        <f>SUMIFS(RawLoads!$I:$I,RawLoads!$E:$E,RawLoads!$E$14,RawLoads!$A:$A,NTarg_NonFed!$A38)</f>
        <v>955112.38301354321</v>
      </c>
      <c r="D38" s="4">
        <f t="shared" si="0"/>
        <v>-312696.82237657672</v>
      </c>
    </row>
    <row r="39" spans="1:4" x14ac:dyDescent="0.2">
      <c r="A39" t="s">
        <v>94</v>
      </c>
      <c r="B39" s="3">
        <f>SUMIFS(RawLoads!$J:$J,RawLoads!$E:$E,RawLoads!$E$21,RawLoads!$A:$A,NTarg_NonFed!$A39)</f>
        <v>3076229.0867628702</v>
      </c>
      <c r="C39" s="3">
        <f>SUMIFS(RawLoads!$I:$I,RawLoads!$E:$E,RawLoads!$E$14,RawLoads!$A:$A,NTarg_NonFed!$A39)</f>
        <v>2267004.0089365272</v>
      </c>
      <c r="D39" s="4">
        <f t="shared" si="0"/>
        <v>-809225.07782634301</v>
      </c>
    </row>
    <row r="40" spans="1:4" x14ac:dyDescent="0.2">
      <c r="A40" t="s">
        <v>95</v>
      </c>
      <c r="B40" s="3">
        <f>SUMIFS(RawLoads!$J:$J,RawLoads!$E:$E,RawLoads!$E$21,RawLoads!$A:$A,NTarg_NonFed!$A40)</f>
        <v>3230977.1736535002</v>
      </c>
      <c r="C40" s="3">
        <f>SUMIFS(RawLoads!$I:$I,RawLoads!$E:$E,RawLoads!$E$14,RawLoads!$A:$A,NTarg_NonFed!$A40)</f>
        <v>2381529.4715788383</v>
      </c>
      <c r="D40" s="4">
        <f t="shared" si="0"/>
        <v>-849447.70207466185</v>
      </c>
    </row>
    <row r="41" spans="1:4" x14ac:dyDescent="0.2">
      <c r="A41" t="s">
        <v>96</v>
      </c>
      <c r="B41" s="3">
        <f>SUMIFS(RawLoads!$J:$J,RawLoads!$E:$E,RawLoads!$E$21,RawLoads!$A:$A,NTarg_NonFed!$A41)</f>
        <v>2610255.9649033099</v>
      </c>
      <c r="C41" s="3">
        <f>SUMIFS(RawLoads!$I:$I,RawLoads!$E:$E,RawLoads!$E$14,RawLoads!$A:$A,NTarg_NonFed!$A41)</f>
        <v>1684985.5472117343</v>
      </c>
      <c r="D41" s="4">
        <f t="shared" si="0"/>
        <v>-925270.4176915756</v>
      </c>
    </row>
    <row r="42" spans="1:4" x14ac:dyDescent="0.2">
      <c r="A42" t="s">
        <v>97</v>
      </c>
      <c r="B42" s="3">
        <f>SUMIFS(RawLoads!$J:$J,RawLoads!$E:$E,RawLoads!$E$21,RawLoads!$A:$A,NTarg_NonFed!$A42)</f>
        <v>183813.50052091299</v>
      </c>
      <c r="C42" s="3">
        <f>SUMIFS(RawLoads!$I:$I,RawLoads!$E:$E,RawLoads!$E$14,RawLoads!$A:$A,NTarg_NonFed!$A42)</f>
        <v>142405.59955655129</v>
      </c>
      <c r="D42" s="4">
        <f t="shared" si="0"/>
        <v>-41407.900964361703</v>
      </c>
    </row>
    <row r="43" spans="1:4" x14ac:dyDescent="0.2">
      <c r="A43" t="s">
        <v>98</v>
      </c>
      <c r="B43" s="3">
        <f>SUMIFS(RawLoads!$J:$J,RawLoads!$E:$E,RawLoads!$E$21,RawLoads!$A:$A,NTarg_NonFed!$A43)</f>
        <v>1462916.1662917701</v>
      </c>
      <c r="C43" s="3">
        <f>SUMIFS(RawLoads!$I:$I,RawLoads!$E:$E,RawLoads!$E$14,RawLoads!$A:$A,NTarg_NonFed!$A43)</f>
        <v>1309964.5263254938</v>
      </c>
      <c r="D43" s="4">
        <f t="shared" si="0"/>
        <v>-152951.63996627624</v>
      </c>
    </row>
    <row r="44" spans="1:4" x14ac:dyDescent="0.2">
      <c r="A44" t="s">
        <v>99</v>
      </c>
      <c r="B44" s="3">
        <f>SUMIFS(RawLoads!$J:$J,RawLoads!$E:$E,RawLoads!$E$21,RawLoads!$A:$A,NTarg_NonFed!$A44)</f>
        <v>11975340.870876299</v>
      </c>
      <c r="C44" s="3">
        <f>SUMIFS(RawLoads!$I:$I,RawLoads!$E:$E,RawLoads!$E$14,RawLoads!$A:$A,NTarg_NonFed!$A44)</f>
        <v>7976487.9644337445</v>
      </c>
      <c r="D44" s="4">
        <f t="shared" si="0"/>
        <v>-3998852.9064425547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workbookViewId="0">
      <selection activeCell="C2" sqref="C2"/>
    </sheetView>
  </sheetViews>
  <sheetFormatPr defaultRowHeight="11.25" x14ac:dyDescent="0.2"/>
  <cols>
    <col min="1" max="1" width="35.33203125" bestFit="1" customWidth="1"/>
    <col min="2" max="2" width="13" bestFit="1" customWidth="1"/>
    <col min="3" max="3" width="9" bestFit="1" customWidth="1"/>
    <col min="4" max="4" width="20.33203125" bestFit="1" customWidth="1"/>
  </cols>
  <sheetData>
    <row r="1" spans="1:4" x14ac:dyDescent="0.2">
      <c r="A1" t="s">
        <v>22</v>
      </c>
      <c r="B1" t="s">
        <v>148</v>
      </c>
      <c r="C1" t="s">
        <v>100</v>
      </c>
      <c r="D1" t="s">
        <v>149</v>
      </c>
    </row>
    <row r="2" spans="1:4" x14ac:dyDescent="0.2">
      <c r="A2" t="s">
        <v>49</v>
      </c>
      <c r="B2" s="3">
        <f>SUMIFS(RawLoads!$J:$J,RawLoads!$E:$E,RawLoads!$E$2,RawLoads!$A:$A,NTarg_DOD!$A2)</f>
        <v>2267.1122221834999</v>
      </c>
      <c r="C2" s="3">
        <f>SUMIFS(RawLoads!$I:$I,RawLoads!$E:$E,RawLoads!$E$2,RawLoads!$A:$A,NTarg_DOD!$A2)</f>
        <v>1817.9866723538528</v>
      </c>
      <c r="D2" s="4">
        <f>C2-B2</f>
        <v>-449.12554982964707</v>
      </c>
    </row>
    <row r="3" spans="1:4" x14ac:dyDescent="0.2">
      <c r="A3" t="s">
        <v>56</v>
      </c>
      <c r="B3" s="3">
        <f>SUMIFS(RawLoads!$J:$J,RawLoads!$E:$E,RawLoads!$E$2,RawLoads!$A:$A,NTarg_DOD!$A3)</f>
        <v>3665.8978257030199</v>
      </c>
      <c r="C3" s="3">
        <f>SUMIFS(RawLoads!$I:$I,RawLoads!$E:$E,RawLoads!$E$2,RawLoads!$A:$A,NTarg_DOD!$A3)</f>
        <v>2976.4286628459204</v>
      </c>
      <c r="D3" s="4">
        <f t="shared" ref="D3:D44" si="0">C3-B3</f>
        <v>-689.46916285709949</v>
      </c>
    </row>
    <row r="4" spans="1:4" x14ac:dyDescent="0.2">
      <c r="A4" t="s">
        <v>57</v>
      </c>
      <c r="B4" s="3">
        <f>SUMIFS(RawLoads!$J:$J,RawLoads!$E:$E,RawLoads!$E$2,RawLoads!$A:$A,NTarg_DOD!$A4)</f>
        <v>0</v>
      </c>
      <c r="C4" s="3">
        <f>SUMIFS(RawLoads!$I:$I,RawLoads!$E:$E,RawLoads!$E$2,RawLoads!$A:$A,NTarg_DOD!$A4)</f>
        <v>0</v>
      </c>
      <c r="D4" s="4">
        <f t="shared" si="0"/>
        <v>0</v>
      </c>
    </row>
    <row r="5" spans="1:4" x14ac:dyDescent="0.2">
      <c r="A5" t="s">
        <v>58</v>
      </c>
      <c r="B5" s="3">
        <f>SUMIFS(RawLoads!$J:$J,RawLoads!$E:$E,RawLoads!$E$2,RawLoads!$A:$A,NTarg_DOD!$A5)</f>
        <v>58.648168113082598</v>
      </c>
      <c r="C5" s="3">
        <f>SUMIFS(RawLoads!$I:$I,RawLoads!$E:$E,RawLoads!$E$2,RawLoads!$A:$A,NTarg_DOD!$A5)</f>
        <v>36.531564146392824</v>
      </c>
      <c r="D5" s="4">
        <f t="shared" si="0"/>
        <v>-22.116603966689773</v>
      </c>
    </row>
    <row r="6" spans="1:4" x14ac:dyDescent="0.2">
      <c r="A6" t="s">
        <v>59</v>
      </c>
      <c r="B6" s="3">
        <f>SUMIFS(RawLoads!$J:$J,RawLoads!$E:$E,RawLoads!$E$2,RawLoads!$A:$A,NTarg_DOD!$A6)</f>
        <v>0</v>
      </c>
      <c r="C6" s="3">
        <f>SUMIFS(RawLoads!$I:$I,RawLoads!$E:$E,RawLoads!$E$2,RawLoads!$A:$A,NTarg_DOD!$A6)</f>
        <v>0</v>
      </c>
      <c r="D6" s="4">
        <f t="shared" si="0"/>
        <v>0</v>
      </c>
    </row>
    <row r="7" spans="1:4" x14ac:dyDescent="0.2">
      <c r="A7" t="s">
        <v>60</v>
      </c>
      <c r="B7" s="3">
        <f>SUMIFS(RawLoads!$J:$J,RawLoads!$E:$E,RawLoads!$E$2,RawLoads!$A:$A,NTarg_DOD!$A7)</f>
        <v>0</v>
      </c>
      <c r="C7" s="3">
        <f>SUMIFS(RawLoads!$I:$I,RawLoads!$E:$E,RawLoads!$E$2,RawLoads!$A:$A,NTarg_DOD!$A7)</f>
        <v>0</v>
      </c>
      <c r="D7" s="4">
        <f t="shared" si="0"/>
        <v>0</v>
      </c>
    </row>
    <row r="8" spans="1:4" x14ac:dyDescent="0.2">
      <c r="A8" t="s">
        <v>61</v>
      </c>
      <c r="B8" s="3">
        <f>SUMIFS(RawLoads!$J:$J,RawLoads!$E:$E,RawLoads!$E$2,RawLoads!$A:$A,NTarg_DOD!$A8)</f>
        <v>0</v>
      </c>
      <c r="C8" s="3">
        <f>SUMIFS(RawLoads!$I:$I,RawLoads!$E:$E,RawLoads!$E$2,RawLoads!$A:$A,NTarg_DOD!$A8)</f>
        <v>0</v>
      </c>
      <c r="D8" s="4">
        <f t="shared" si="0"/>
        <v>0</v>
      </c>
    </row>
    <row r="9" spans="1:4" x14ac:dyDescent="0.2">
      <c r="A9" t="s">
        <v>62</v>
      </c>
      <c r="B9" s="3">
        <f>SUMIFS(RawLoads!$J:$J,RawLoads!$E:$E,RawLoads!$E$2,RawLoads!$A:$A,NTarg_DOD!$A9)</f>
        <v>0</v>
      </c>
      <c r="C9" s="3">
        <f>SUMIFS(RawLoads!$I:$I,RawLoads!$E:$E,RawLoads!$E$2,RawLoads!$A:$A,NTarg_DOD!$A9)</f>
        <v>0</v>
      </c>
      <c r="D9" s="4">
        <f t="shared" si="0"/>
        <v>0</v>
      </c>
    </row>
    <row r="10" spans="1:4" x14ac:dyDescent="0.2">
      <c r="A10" t="s">
        <v>63</v>
      </c>
      <c r="B10" s="3">
        <f>SUMIFS(RawLoads!$J:$J,RawLoads!$E:$E,RawLoads!$E$2,RawLoads!$A:$A,NTarg_DOD!$A10)</f>
        <v>15882.7690375</v>
      </c>
      <c r="C10" s="3">
        <f>SUMIFS(RawLoads!$I:$I,RawLoads!$E:$E,RawLoads!$E$2,RawLoads!$A:$A,NTarg_DOD!$A10)</f>
        <v>15175.8901003548</v>
      </c>
      <c r="D10" s="4">
        <f t="shared" si="0"/>
        <v>-706.87893714520033</v>
      </c>
    </row>
    <row r="11" spans="1:4" x14ac:dyDescent="0.2">
      <c r="A11" t="s">
        <v>64</v>
      </c>
      <c r="B11" s="3">
        <f>SUMIFS(RawLoads!$J:$J,RawLoads!$E:$E,RawLoads!$E$2,RawLoads!$A:$A,NTarg_DOD!$A11)</f>
        <v>0</v>
      </c>
      <c r="C11" s="3">
        <f>SUMIFS(RawLoads!$I:$I,RawLoads!$E:$E,RawLoads!$E$2,RawLoads!$A:$A,NTarg_DOD!$A11)</f>
        <v>0</v>
      </c>
      <c r="D11" s="4">
        <f t="shared" si="0"/>
        <v>0</v>
      </c>
    </row>
    <row r="12" spans="1:4" x14ac:dyDescent="0.2">
      <c r="A12" t="s">
        <v>65</v>
      </c>
      <c r="B12" s="3">
        <f>SUMIFS(RawLoads!$J:$J,RawLoads!$E:$E,RawLoads!$E$2,RawLoads!$A:$A,NTarg_DOD!$A12)</f>
        <v>5710.8523463606798</v>
      </c>
      <c r="C12" s="3">
        <f>SUMIFS(RawLoads!$I:$I,RawLoads!$E:$E,RawLoads!$E$2,RawLoads!$A:$A,NTarg_DOD!$A12)</f>
        <v>5621.3572357815865</v>
      </c>
      <c r="D12" s="4">
        <f t="shared" si="0"/>
        <v>-89.495110579093307</v>
      </c>
    </row>
    <row r="13" spans="1:4" x14ac:dyDescent="0.2">
      <c r="A13" t="s">
        <v>66</v>
      </c>
      <c r="B13" s="3">
        <f>SUMIFS(RawLoads!$J:$J,RawLoads!$E:$E,RawLoads!$E$2,RawLoads!$A:$A,NTarg_DOD!$A13)</f>
        <v>1376.3964823153799</v>
      </c>
      <c r="C13" s="3">
        <f>SUMIFS(RawLoads!$I:$I,RawLoads!$E:$E,RawLoads!$E$2,RawLoads!$A:$A,NTarg_DOD!$A13)</f>
        <v>1195.6797014616823</v>
      </c>
      <c r="D13" s="4">
        <f t="shared" si="0"/>
        <v>-180.71678085369763</v>
      </c>
    </row>
    <row r="14" spans="1:4" x14ac:dyDescent="0.2">
      <c r="A14" t="s">
        <v>68</v>
      </c>
      <c r="B14" s="3">
        <f>SUMIFS(RawLoads!$J:$J,RawLoads!$E:$E,RawLoads!$E$2,RawLoads!$A:$A,NTarg_DOD!$A14)</f>
        <v>0</v>
      </c>
      <c r="C14" s="3">
        <f>SUMIFS(RawLoads!$I:$I,RawLoads!$E:$E,RawLoads!$E$2,RawLoads!$A:$A,NTarg_DOD!$A14)</f>
        <v>0</v>
      </c>
      <c r="D14" s="4">
        <f t="shared" si="0"/>
        <v>0</v>
      </c>
    </row>
    <row r="15" spans="1:4" x14ac:dyDescent="0.2">
      <c r="A15" t="s">
        <v>69</v>
      </c>
      <c r="B15" s="3">
        <f>SUMIFS(RawLoads!$J:$J,RawLoads!$E:$E,RawLoads!$E$2,RawLoads!$A:$A,NTarg_DOD!$A15)</f>
        <v>64483.299467682802</v>
      </c>
      <c r="C15" s="3">
        <f>SUMIFS(RawLoads!$I:$I,RawLoads!$E:$E,RawLoads!$E$2,RawLoads!$A:$A,NTarg_DOD!$A15)</f>
        <v>40634.330266460267</v>
      </c>
      <c r="D15" s="4">
        <f t="shared" si="0"/>
        <v>-23848.969201222535</v>
      </c>
    </row>
    <row r="16" spans="1:4" x14ac:dyDescent="0.2">
      <c r="A16" t="s">
        <v>70</v>
      </c>
      <c r="B16" s="3">
        <f>SUMIFS(RawLoads!$J:$J,RawLoads!$E:$E,RawLoads!$E$2,RawLoads!$A:$A,NTarg_DOD!$A16)</f>
        <v>29034.157029088601</v>
      </c>
      <c r="C16" s="3">
        <f>SUMIFS(RawLoads!$I:$I,RawLoads!$E:$E,RawLoads!$E$2,RawLoads!$A:$A,NTarg_DOD!$A16)</f>
        <v>23184.600345833926</v>
      </c>
      <c r="D16" s="4">
        <f t="shared" si="0"/>
        <v>-5849.5566832546756</v>
      </c>
    </row>
    <row r="17" spans="1:4" x14ac:dyDescent="0.2">
      <c r="A17" t="s">
        <v>72</v>
      </c>
      <c r="B17" s="3">
        <f>SUMIFS(RawLoads!$J:$J,RawLoads!$E:$E,RawLoads!$E$2,RawLoads!$A:$A,NTarg_DOD!$A17)</f>
        <v>0</v>
      </c>
      <c r="C17" s="3">
        <f>SUMIFS(RawLoads!$I:$I,RawLoads!$E:$E,RawLoads!$E$2,RawLoads!$A:$A,NTarg_DOD!$A17)</f>
        <v>0</v>
      </c>
      <c r="D17" s="4">
        <f t="shared" si="0"/>
        <v>0</v>
      </c>
    </row>
    <row r="18" spans="1:4" x14ac:dyDescent="0.2">
      <c r="A18" t="s">
        <v>73</v>
      </c>
      <c r="B18" s="3">
        <f>SUMIFS(RawLoads!$J:$J,RawLoads!$E:$E,RawLoads!$E$2,RawLoads!$A:$A,NTarg_DOD!$A18)</f>
        <v>81488.770205736204</v>
      </c>
      <c r="C18" s="3">
        <f>SUMIFS(RawLoads!$I:$I,RawLoads!$E:$E,RawLoads!$E$2,RawLoads!$A:$A,NTarg_DOD!$A18)</f>
        <v>61343.9066723008</v>
      </c>
      <c r="D18" s="4">
        <f t="shared" si="0"/>
        <v>-20144.863533435404</v>
      </c>
    </row>
    <row r="19" spans="1:4" x14ac:dyDescent="0.2">
      <c r="A19" t="s">
        <v>74</v>
      </c>
      <c r="B19" s="3">
        <f>SUMIFS(RawLoads!$J:$J,RawLoads!$E:$E,RawLoads!$E$2,RawLoads!$A:$A,NTarg_DOD!$A19)</f>
        <v>0</v>
      </c>
      <c r="C19" s="3">
        <f>SUMIFS(RawLoads!$I:$I,RawLoads!$E:$E,RawLoads!$E$2,RawLoads!$A:$A,NTarg_DOD!$A19)</f>
        <v>0</v>
      </c>
      <c r="D19" s="4">
        <f t="shared" si="0"/>
        <v>0</v>
      </c>
    </row>
    <row r="20" spans="1:4" x14ac:dyDescent="0.2">
      <c r="A20" t="s">
        <v>75</v>
      </c>
      <c r="B20" s="3">
        <f>SUMIFS(RawLoads!$J:$J,RawLoads!$E:$E,RawLoads!$E$2,RawLoads!$A:$A,NTarg_DOD!$A20)</f>
        <v>119270.69810928</v>
      </c>
      <c r="C20" s="3">
        <f>SUMIFS(RawLoads!$I:$I,RawLoads!$E:$E,RawLoads!$E$2,RawLoads!$A:$A,NTarg_DOD!$A20)</f>
        <v>111168.51915993828</v>
      </c>
      <c r="D20" s="4">
        <f t="shared" si="0"/>
        <v>-8102.1789493417164</v>
      </c>
    </row>
    <row r="21" spans="1:4" x14ac:dyDescent="0.2">
      <c r="A21" t="s">
        <v>76</v>
      </c>
      <c r="B21" s="3">
        <f>SUMIFS(RawLoads!$J:$J,RawLoads!$E:$E,RawLoads!$E$2,RawLoads!$A:$A,NTarg_DOD!$A21)</f>
        <v>0</v>
      </c>
      <c r="C21" s="3">
        <f>SUMIFS(RawLoads!$I:$I,RawLoads!$E:$E,RawLoads!$E$2,RawLoads!$A:$A,NTarg_DOD!$A21)</f>
        <v>0</v>
      </c>
      <c r="D21" s="4">
        <f t="shared" si="0"/>
        <v>0</v>
      </c>
    </row>
    <row r="22" spans="1:4" x14ac:dyDescent="0.2">
      <c r="A22" t="s">
        <v>77</v>
      </c>
      <c r="B22" s="3">
        <f>SUMIFS(RawLoads!$J:$J,RawLoads!$E:$E,RawLoads!$E$2,RawLoads!$A:$A,NTarg_DOD!$A22)</f>
        <v>0</v>
      </c>
      <c r="C22" s="3">
        <f>SUMIFS(RawLoads!$I:$I,RawLoads!$E:$E,RawLoads!$E$2,RawLoads!$A:$A,NTarg_DOD!$A22)</f>
        <v>0</v>
      </c>
      <c r="D22" s="4">
        <f t="shared" si="0"/>
        <v>0</v>
      </c>
    </row>
    <row r="23" spans="1:4" x14ac:dyDescent="0.2">
      <c r="A23" t="s">
        <v>78</v>
      </c>
      <c r="B23" s="3">
        <f>SUMIFS(RawLoads!$J:$J,RawLoads!$E:$E,RawLoads!$E$2,RawLoads!$A:$A,NTarg_DOD!$A23)</f>
        <v>0</v>
      </c>
      <c r="C23" s="3">
        <f>SUMIFS(RawLoads!$I:$I,RawLoads!$E:$E,RawLoads!$E$2,RawLoads!$A:$A,NTarg_DOD!$A23)</f>
        <v>0</v>
      </c>
      <c r="D23" s="4">
        <f t="shared" si="0"/>
        <v>0</v>
      </c>
    </row>
    <row r="24" spans="1:4" x14ac:dyDescent="0.2">
      <c r="A24" t="s">
        <v>79</v>
      </c>
      <c r="B24" s="3">
        <f>SUMIFS(RawLoads!$J:$J,RawLoads!$E:$E,RawLoads!$E$2,RawLoads!$A:$A,NTarg_DOD!$A24)</f>
        <v>308.13175641000299</v>
      </c>
      <c r="C24" s="3">
        <f>SUMIFS(RawLoads!$I:$I,RawLoads!$E:$E,RawLoads!$E$2,RawLoads!$A:$A,NTarg_DOD!$A24)</f>
        <v>282.18130030775717</v>
      </c>
      <c r="D24" s="4">
        <f t="shared" si="0"/>
        <v>-25.950456102245823</v>
      </c>
    </row>
    <row r="25" spans="1:4" x14ac:dyDescent="0.2">
      <c r="A25" t="s">
        <v>80</v>
      </c>
      <c r="B25" s="3">
        <f>SUMIFS(RawLoads!$J:$J,RawLoads!$E:$E,RawLoads!$E$2,RawLoads!$A:$A,NTarg_DOD!$A25)</f>
        <v>326.74849655479198</v>
      </c>
      <c r="C25" s="3">
        <f>SUMIFS(RawLoads!$I:$I,RawLoads!$E:$E,RawLoads!$E$2,RawLoads!$A:$A,NTarg_DOD!$A25)</f>
        <v>205.39945259438252</v>
      </c>
      <c r="D25" s="4">
        <f t="shared" si="0"/>
        <v>-121.34904396040946</v>
      </c>
    </row>
    <row r="26" spans="1:4" x14ac:dyDescent="0.2">
      <c r="A26" t="s">
        <v>81</v>
      </c>
      <c r="B26" s="3">
        <f>SUMIFS(RawLoads!$J:$J,RawLoads!$E:$E,RawLoads!$E$2,RawLoads!$A:$A,NTarg_DOD!$A26)</f>
        <v>78146.562835216493</v>
      </c>
      <c r="C26" s="3">
        <f>SUMIFS(RawLoads!$I:$I,RawLoads!$E:$E,RawLoads!$E$2,RawLoads!$A:$A,NTarg_DOD!$A26)</f>
        <v>59432.698242144106</v>
      </c>
      <c r="D26" s="4">
        <f t="shared" si="0"/>
        <v>-18713.864593072387</v>
      </c>
    </row>
    <row r="27" spans="1:4" x14ac:dyDescent="0.2">
      <c r="A27" t="s">
        <v>82</v>
      </c>
      <c r="B27" s="3">
        <f>SUMIFS(RawLoads!$J:$J,RawLoads!$E:$E,RawLoads!$E$2,RawLoads!$A:$A,NTarg_DOD!$A27)</f>
        <v>885.39357433887199</v>
      </c>
      <c r="C27" s="3">
        <f>SUMIFS(RawLoads!$I:$I,RawLoads!$E:$E,RawLoads!$E$2,RawLoads!$A:$A,NTarg_DOD!$A27)</f>
        <v>569.26946754244523</v>
      </c>
      <c r="D27" s="4">
        <f t="shared" si="0"/>
        <v>-316.12410679642676</v>
      </c>
    </row>
    <row r="28" spans="1:4" x14ac:dyDescent="0.2">
      <c r="A28" t="s">
        <v>83</v>
      </c>
      <c r="B28" s="3">
        <f>SUMIFS(RawLoads!$J:$J,RawLoads!$E:$E,RawLoads!$E$2,RawLoads!$A:$A,NTarg_DOD!$A28)</f>
        <v>0</v>
      </c>
      <c r="C28" s="3">
        <f>SUMIFS(RawLoads!$I:$I,RawLoads!$E:$E,RawLoads!$E$2,RawLoads!$A:$A,NTarg_DOD!$A28)</f>
        <v>0</v>
      </c>
      <c r="D28" s="4">
        <f t="shared" si="0"/>
        <v>0</v>
      </c>
    </row>
    <row r="29" spans="1:4" x14ac:dyDescent="0.2">
      <c r="A29" t="s">
        <v>84</v>
      </c>
      <c r="B29" s="3">
        <f>SUMIFS(RawLoads!$J:$J,RawLoads!$E:$E,RawLoads!$E$2,RawLoads!$A:$A,NTarg_DOD!$A29)</f>
        <v>0</v>
      </c>
      <c r="C29" s="3">
        <f>SUMIFS(RawLoads!$I:$I,RawLoads!$E:$E,RawLoads!$E$2,RawLoads!$A:$A,NTarg_DOD!$A29)</f>
        <v>0</v>
      </c>
      <c r="D29" s="4">
        <f t="shared" si="0"/>
        <v>0</v>
      </c>
    </row>
    <row r="30" spans="1:4" x14ac:dyDescent="0.2">
      <c r="A30" t="s">
        <v>85</v>
      </c>
      <c r="B30" s="3">
        <f>SUMIFS(RawLoads!$J:$J,RawLoads!$E:$E,RawLoads!$E$2,RawLoads!$A:$A,NTarg_DOD!$A30)</f>
        <v>206.58270025253299</v>
      </c>
      <c r="C30" s="3">
        <f>SUMIFS(RawLoads!$I:$I,RawLoads!$E:$E,RawLoads!$E$2,RawLoads!$A:$A,NTarg_DOD!$A30)</f>
        <v>132.04952741072219</v>
      </c>
      <c r="D30" s="4">
        <f t="shared" si="0"/>
        <v>-74.533172841810796</v>
      </c>
    </row>
    <row r="31" spans="1:4" x14ac:dyDescent="0.2">
      <c r="A31" t="s">
        <v>86</v>
      </c>
      <c r="B31" s="3">
        <f>SUMIFS(RawLoads!$J:$J,RawLoads!$E:$E,RawLoads!$E$2,RawLoads!$A:$A,NTarg_DOD!$A31)</f>
        <v>0</v>
      </c>
      <c r="C31" s="3">
        <f>SUMIFS(RawLoads!$I:$I,RawLoads!$E:$E,RawLoads!$E$2,RawLoads!$A:$A,NTarg_DOD!$A31)</f>
        <v>0</v>
      </c>
      <c r="D31" s="4">
        <f t="shared" si="0"/>
        <v>0</v>
      </c>
    </row>
    <row r="32" spans="1:4" x14ac:dyDescent="0.2">
      <c r="A32" t="s">
        <v>87</v>
      </c>
      <c r="B32" s="3">
        <f>SUMIFS(RawLoads!$J:$J,RawLoads!$E:$E,RawLoads!$E$2,RawLoads!$A:$A,NTarg_DOD!$A32)</f>
        <v>162.937124490738</v>
      </c>
      <c r="C32" s="3">
        <f>SUMIFS(RawLoads!$I:$I,RawLoads!$E:$E,RawLoads!$E$2,RawLoads!$A:$A,NTarg_DOD!$A32)</f>
        <v>118.92007938813799</v>
      </c>
      <c r="D32" s="4">
        <f t="shared" si="0"/>
        <v>-44.017045102600008</v>
      </c>
    </row>
    <row r="33" spans="1:4" x14ac:dyDescent="0.2">
      <c r="A33" t="s">
        <v>88</v>
      </c>
      <c r="B33" s="3">
        <f>SUMIFS(RawLoads!$J:$J,RawLoads!$E:$E,RawLoads!$E$2,RawLoads!$A:$A,NTarg_DOD!$A33)</f>
        <v>0</v>
      </c>
      <c r="C33" s="3">
        <f>SUMIFS(RawLoads!$I:$I,RawLoads!$E:$E,RawLoads!$E$2,RawLoads!$A:$A,NTarg_DOD!$A33)</f>
        <v>0</v>
      </c>
      <c r="D33" s="4">
        <f t="shared" si="0"/>
        <v>0</v>
      </c>
    </row>
    <row r="34" spans="1:4" x14ac:dyDescent="0.2">
      <c r="A34" t="s">
        <v>89</v>
      </c>
      <c r="B34" s="3">
        <f>SUMIFS(RawLoads!$J:$J,RawLoads!$E:$E,RawLoads!$E$2,RawLoads!$A:$A,NTarg_DOD!$A34)</f>
        <v>0</v>
      </c>
      <c r="C34" s="3">
        <f>SUMIFS(RawLoads!$I:$I,RawLoads!$E:$E,RawLoads!$E$2,RawLoads!$A:$A,NTarg_DOD!$A34)</f>
        <v>0</v>
      </c>
      <c r="D34" s="4">
        <f t="shared" si="0"/>
        <v>0</v>
      </c>
    </row>
    <row r="35" spans="1:4" x14ac:dyDescent="0.2">
      <c r="A35" t="s">
        <v>90</v>
      </c>
      <c r="B35" s="3">
        <f>SUMIFS(RawLoads!$J:$J,RawLoads!$E:$E,RawLoads!$E$2,RawLoads!$A:$A,NTarg_DOD!$A35)</f>
        <v>8.4146789610385895</v>
      </c>
      <c r="C35" s="3">
        <f>SUMIFS(RawLoads!$I:$I,RawLoads!$E:$E,RawLoads!$E$2,RawLoads!$A:$A,NTarg_DOD!$A35)</f>
        <v>5.2529845083472182</v>
      </c>
      <c r="D35" s="4">
        <f t="shared" si="0"/>
        <v>-3.1616944526913713</v>
      </c>
    </row>
    <row r="36" spans="1:4" x14ac:dyDescent="0.2">
      <c r="A36" t="s">
        <v>91</v>
      </c>
      <c r="B36" s="3">
        <f>SUMIFS(RawLoads!$J:$J,RawLoads!$E:$E,RawLoads!$E$2,RawLoads!$A:$A,NTarg_DOD!$A36)</f>
        <v>0</v>
      </c>
      <c r="C36" s="3">
        <f>SUMIFS(RawLoads!$I:$I,RawLoads!$E:$E,RawLoads!$E$2,RawLoads!$A:$A,NTarg_DOD!$A36)</f>
        <v>0</v>
      </c>
      <c r="D36" s="4">
        <f t="shared" si="0"/>
        <v>0</v>
      </c>
    </row>
    <row r="37" spans="1:4" x14ac:dyDescent="0.2">
      <c r="A37" t="s">
        <v>92</v>
      </c>
      <c r="B37" s="3">
        <f>SUMIFS(RawLoads!$J:$J,RawLoads!$E:$E,RawLoads!$E$2,RawLoads!$A:$A,NTarg_DOD!$A37)</f>
        <v>0</v>
      </c>
      <c r="C37" s="3">
        <f>SUMIFS(RawLoads!$I:$I,RawLoads!$E:$E,RawLoads!$E$2,RawLoads!$A:$A,NTarg_DOD!$A37)</f>
        <v>0</v>
      </c>
      <c r="D37" s="4">
        <f t="shared" si="0"/>
        <v>0</v>
      </c>
    </row>
    <row r="38" spans="1:4" x14ac:dyDescent="0.2">
      <c r="A38" t="s">
        <v>93</v>
      </c>
      <c r="B38" s="3">
        <f>SUMIFS(RawLoads!$J:$J,RawLoads!$E:$E,RawLoads!$E$2,RawLoads!$A:$A,NTarg_DOD!$A38)</f>
        <v>0</v>
      </c>
      <c r="C38" s="3">
        <f>SUMIFS(RawLoads!$I:$I,RawLoads!$E:$E,RawLoads!$E$2,RawLoads!$A:$A,NTarg_DOD!$A38)</f>
        <v>0</v>
      </c>
      <c r="D38" s="4">
        <f t="shared" si="0"/>
        <v>0</v>
      </c>
    </row>
    <row r="39" spans="1:4" x14ac:dyDescent="0.2">
      <c r="A39" t="s">
        <v>94</v>
      </c>
      <c r="B39" s="3">
        <f>SUMIFS(RawLoads!$J:$J,RawLoads!$E:$E,RawLoads!$E$2,RawLoads!$A:$A,NTarg_DOD!$A39)</f>
        <v>177.380907666404</v>
      </c>
      <c r="C39" s="3">
        <f>SUMIFS(RawLoads!$I:$I,RawLoads!$E:$E,RawLoads!$E$2,RawLoads!$A:$A,NTarg_DOD!$A39)</f>
        <v>114.5750298614183</v>
      </c>
      <c r="D39" s="4">
        <f t="shared" si="0"/>
        <v>-62.805877804985698</v>
      </c>
    </row>
    <row r="40" spans="1:4" x14ac:dyDescent="0.2">
      <c r="A40" t="s">
        <v>95</v>
      </c>
      <c r="B40" s="3">
        <f>SUMIFS(RawLoads!$J:$J,RawLoads!$E:$E,RawLoads!$E$2,RawLoads!$A:$A,NTarg_DOD!$A40)</f>
        <v>28513.4248956228</v>
      </c>
      <c r="C40" s="3">
        <f>SUMIFS(RawLoads!$I:$I,RawLoads!$E:$E,RawLoads!$E$2,RawLoads!$A:$A,NTarg_DOD!$A40)</f>
        <v>24699.440606389635</v>
      </c>
      <c r="D40" s="4">
        <f t="shared" si="0"/>
        <v>-3813.9842892331653</v>
      </c>
    </row>
    <row r="41" spans="1:4" x14ac:dyDescent="0.2">
      <c r="A41" t="s">
        <v>96</v>
      </c>
      <c r="B41" s="3">
        <f>SUMIFS(RawLoads!$J:$J,RawLoads!$E:$E,RawLoads!$E$2,RawLoads!$A:$A,NTarg_DOD!$A41)</f>
        <v>56.175624489784198</v>
      </c>
      <c r="C41" s="3">
        <f>SUMIFS(RawLoads!$I:$I,RawLoads!$E:$E,RawLoads!$E$2,RawLoads!$A:$A,NTarg_DOD!$A41)</f>
        <v>36.676096926466734</v>
      </c>
      <c r="D41" s="4">
        <f t="shared" si="0"/>
        <v>-19.499527563317464</v>
      </c>
    </row>
    <row r="42" spans="1:4" x14ac:dyDescent="0.2">
      <c r="A42" t="s">
        <v>97</v>
      </c>
      <c r="B42" s="3">
        <f>SUMIFS(RawLoads!$J:$J,RawLoads!$E:$E,RawLoads!$E$2,RawLoads!$A:$A,NTarg_DOD!$A42)</f>
        <v>0</v>
      </c>
      <c r="C42" s="3">
        <f>SUMIFS(RawLoads!$I:$I,RawLoads!$E:$E,RawLoads!$E$2,RawLoads!$A:$A,NTarg_DOD!$A42)</f>
        <v>0</v>
      </c>
      <c r="D42" s="4">
        <f t="shared" si="0"/>
        <v>0</v>
      </c>
    </row>
    <row r="43" spans="1:4" x14ac:dyDescent="0.2">
      <c r="A43" t="s">
        <v>98</v>
      </c>
      <c r="B43" s="3">
        <f>SUMIFS(RawLoads!$J:$J,RawLoads!$E:$E,RawLoads!$E$2,RawLoads!$A:$A,NTarg_DOD!$A43)</f>
        <v>0</v>
      </c>
      <c r="C43" s="3">
        <f>SUMIFS(RawLoads!$I:$I,RawLoads!$E:$E,RawLoads!$E$2,RawLoads!$A:$A,NTarg_DOD!$A43)</f>
        <v>0</v>
      </c>
      <c r="D43" s="4">
        <f t="shared" si="0"/>
        <v>0</v>
      </c>
    </row>
    <row r="44" spans="1:4" x14ac:dyDescent="0.2">
      <c r="A44" t="s">
        <v>99</v>
      </c>
      <c r="B44" s="3">
        <f>SUMIFS(RawLoads!$J:$J,RawLoads!$E:$E,RawLoads!$E$2,RawLoads!$A:$A,NTarg_DOD!$A44)</f>
        <v>17753.8197117532</v>
      </c>
      <c r="C44" s="3">
        <f>SUMIFS(RawLoads!$I:$I,RawLoads!$E:$E,RawLoads!$E$2,RawLoads!$A:$A,NTarg_DOD!$A44)</f>
        <v>12419.173598435698</v>
      </c>
      <c r="D44" s="4">
        <f t="shared" si="0"/>
        <v>-5334.6461133175017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workbookViewId="0">
      <selection sqref="A1:XFD1048576"/>
    </sheetView>
  </sheetViews>
  <sheetFormatPr defaultRowHeight="11.25" x14ac:dyDescent="0.2"/>
  <cols>
    <col min="1" max="1" width="35.33203125" bestFit="1" customWidth="1"/>
    <col min="2" max="2" width="13" bestFit="1" customWidth="1"/>
    <col min="3" max="3" width="8" bestFit="1" customWidth="1"/>
    <col min="4" max="4" width="20.33203125" bestFit="1" customWidth="1"/>
  </cols>
  <sheetData>
    <row r="1" spans="1:4" x14ac:dyDescent="0.2">
      <c r="A1" t="s">
        <v>22</v>
      </c>
      <c r="B1" t="s">
        <v>148</v>
      </c>
      <c r="C1" t="s">
        <v>100</v>
      </c>
      <c r="D1" t="s">
        <v>149</v>
      </c>
    </row>
    <row r="2" spans="1:4" x14ac:dyDescent="0.2">
      <c r="A2" t="s">
        <v>49</v>
      </c>
      <c r="B2" s="3">
        <f>SUMIFS(RawLoads!$J:$J,RawLoads!$E:$E,RawLoads!$E$28,RawLoads!$A:$A,NTarg_NPS!$A2)</f>
        <v>26590.481971740701</v>
      </c>
      <c r="C2" s="3">
        <f>SUMIFS(RawLoads!$I:$I,RawLoads!$E:$E,RawLoads!$E$28,RawLoads!$A:$A,NTarg_NPS!$A2)</f>
        <v>20405.594728805485</v>
      </c>
      <c r="D2" s="4">
        <f>C2-B2</f>
        <v>-6184.8872429352159</v>
      </c>
    </row>
    <row r="3" spans="1:4" x14ac:dyDescent="0.2">
      <c r="A3" t="s">
        <v>56</v>
      </c>
      <c r="B3" s="3">
        <f>SUMIFS(RawLoads!$J:$J,RawLoads!$E:$E,RawLoads!$E$28,RawLoads!$A:$A,NTarg_NPS!$A3)</f>
        <v>0</v>
      </c>
      <c r="C3" s="3">
        <f>SUMIFS(RawLoads!$I:$I,RawLoads!$E:$E,RawLoads!$E$28,RawLoads!$A:$A,NTarg_NPS!$A3)</f>
        <v>0</v>
      </c>
      <c r="D3" s="4">
        <f t="shared" ref="D3:D44" si="0">C3-B3</f>
        <v>0</v>
      </c>
    </row>
    <row r="4" spans="1:4" x14ac:dyDescent="0.2">
      <c r="A4" t="s">
        <v>57</v>
      </c>
      <c r="B4" s="3">
        <f>SUMIFS(RawLoads!$J:$J,RawLoads!$E:$E,RawLoads!$E$28,RawLoads!$A:$A,NTarg_NPS!$A4)</f>
        <v>2295.7645268589299</v>
      </c>
      <c r="C4" s="3">
        <f>SUMIFS(RawLoads!$I:$I,RawLoads!$E:$E,RawLoads!$E$28,RawLoads!$A:$A,NTarg_NPS!$A4)</f>
        <v>2236.9853634198116</v>
      </c>
      <c r="D4" s="4">
        <f t="shared" si="0"/>
        <v>-58.779163439118292</v>
      </c>
    </row>
    <row r="5" spans="1:4" x14ac:dyDescent="0.2">
      <c r="A5" t="s">
        <v>58</v>
      </c>
      <c r="B5" s="3">
        <f>SUMIFS(RawLoads!$J:$J,RawLoads!$E:$E,RawLoads!$E$28,RawLoads!$A:$A,NTarg_NPS!$A5)</f>
        <v>3838.8195062317</v>
      </c>
      <c r="C5" s="3">
        <f>SUMIFS(RawLoads!$I:$I,RawLoads!$E:$E,RawLoads!$E$28,RawLoads!$A:$A,NTarg_NPS!$A5)</f>
        <v>3264.3967399518947</v>
      </c>
      <c r="D5" s="4">
        <f t="shared" si="0"/>
        <v>-574.42276627980527</v>
      </c>
    </row>
    <row r="6" spans="1:4" x14ac:dyDescent="0.2">
      <c r="A6" t="s">
        <v>59</v>
      </c>
      <c r="B6" s="3">
        <f>SUMIFS(RawLoads!$J:$J,RawLoads!$E:$E,RawLoads!$E$28,RawLoads!$A:$A,NTarg_NPS!$A6)</f>
        <v>0</v>
      </c>
      <c r="C6" s="3">
        <f>SUMIFS(RawLoads!$I:$I,RawLoads!$E:$E,RawLoads!$E$28,RawLoads!$A:$A,NTarg_NPS!$A6)</f>
        <v>0</v>
      </c>
      <c r="D6" s="4">
        <f t="shared" si="0"/>
        <v>0</v>
      </c>
    </row>
    <row r="7" spans="1:4" x14ac:dyDescent="0.2">
      <c r="A7" t="s">
        <v>60</v>
      </c>
      <c r="B7" s="3">
        <f>SUMIFS(RawLoads!$J:$J,RawLoads!$E:$E,RawLoads!$E$28,RawLoads!$A:$A,NTarg_NPS!$A7)</f>
        <v>1517.42663738132</v>
      </c>
      <c r="C7" s="3">
        <f>SUMIFS(RawLoads!$I:$I,RawLoads!$E:$E,RawLoads!$E$28,RawLoads!$A:$A,NTarg_NPS!$A7)</f>
        <v>1208.0528485751965</v>
      </c>
      <c r="D7" s="4">
        <f t="shared" si="0"/>
        <v>-309.37378880612346</v>
      </c>
    </row>
    <row r="8" spans="1:4" x14ac:dyDescent="0.2">
      <c r="A8" t="s">
        <v>61</v>
      </c>
      <c r="B8" s="3">
        <f>SUMIFS(RawLoads!$J:$J,RawLoads!$E:$E,RawLoads!$E$28,RawLoads!$A:$A,NTarg_NPS!$A8)</f>
        <v>0</v>
      </c>
      <c r="C8" s="3">
        <f>SUMIFS(RawLoads!$I:$I,RawLoads!$E:$E,RawLoads!$E$28,RawLoads!$A:$A,NTarg_NPS!$A8)</f>
        <v>0</v>
      </c>
      <c r="D8" s="4">
        <f t="shared" si="0"/>
        <v>0</v>
      </c>
    </row>
    <row r="9" spans="1:4" x14ac:dyDescent="0.2">
      <c r="A9" t="s">
        <v>62</v>
      </c>
      <c r="B9" s="3">
        <f>SUMIFS(RawLoads!$J:$J,RawLoads!$E:$E,RawLoads!$E$28,RawLoads!$A:$A,NTarg_NPS!$A9)</f>
        <v>0</v>
      </c>
      <c r="C9" s="3">
        <f>SUMIFS(RawLoads!$I:$I,RawLoads!$E:$E,RawLoads!$E$28,RawLoads!$A:$A,NTarg_NPS!$A9)</f>
        <v>0</v>
      </c>
      <c r="D9" s="4">
        <f t="shared" si="0"/>
        <v>0</v>
      </c>
    </row>
    <row r="10" spans="1:4" x14ac:dyDescent="0.2">
      <c r="A10" t="s">
        <v>63</v>
      </c>
      <c r="B10" s="3">
        <f>SUMIFS(RawLoads!$J:$J,RawLoads!$E:$E,RawLoads!$E$28,RawLoads!$A:$A,NTarg_NPS!$A10)</f>
        <v>0</v>
      </c>
      <c r="C10" s="3">
        <f>SUMIFS(RawLoads!$I:$I,RawLoads!$E:$E,RawLoads!$E$28,RawLoads!$A:$A,NTarg_NPS!$A10)</f>
        <v>0</v>
      </c>
      <c r="D10" s="4">
        <f t="shared" si="0"/>
        <v>0</v>
      </c>
    </row>
    <row r="11" spans="1:4" x14ac:dyDescent="0.2">
      <c r="A11" t="s">
        <v>64</v>
      </c>
      <c r="B11" s="3">
        <f>SUMIFS(RawLoads!$J:$J,RawLoads!$E:$E,RawLoads!$E$28,RawLoads!$A:$A,NTarg_NPS!$A11)</f>
        <v>0</v>
      </c>
      <c r="C11" s="3">
        <f>SUMIFS(RawLoads!$I:$I,RawLoads!$E:$E,RawLoads!$E$28,RawLoads!$A:$A,NTarg_NPS!$A11)</f>
        <v>0</v>
      </c>
      <c r="D11" s="4">
        <f t="shared" si="0"/>
        <v>0</v>
      </c>
    </row>
    <row r="12" spans="1:4" x14ac:dyDescent="0.2">
      <c r="A12" t="s">
        <v>65</v>
      </c>
      <c r="B12" s="3">
        <f>SUMIFS(RawLoads!$J:$J,RawLoads!$E:$E,RawLoads!$E$28,RawLoads!$A:$A,NTarg_NPS!$A12)</f>
        <v>0</v>
      </c>
      <c r="C12" s="3">
        <f>SUMIFS(RawLoads!$I:$I,RawLoads!$E:$E,RawLoads!$E$28,RawLoads!$A:$A,NTarg_NPS!$A12)</f>
        <v>0</v>
      </c>
      <c r="D12" s="4">
        <f t="shared" si="0"/>
        <v>0</v>
      </c>
    </row>
    <row r="13" spans="1:4" x14ac:dyDescent="0.2">
      <c r="A13" t="s">
        <v>66</v>
      </c>
      <c r="B13" s="3">
        <f>SUMIFS(RawLoads!$J:$J,RawLoads!$E:$E,RawLoads!$E$28,RawLoads!$A:$A,NTarg_NPS!$A13)</f>
        <v>0</v>
      </c>
      <c r="C13" s="3">
        <f>SUMIFS(RawLoads!$I:$I,RawLoads!$E:$E,RawLoads!$E$28,RawLoads!$A:$A,NTarg_NPS!$A13)</f>
        <v>0</v>
      </c>
      <c r="D13" s="4">
        <f t="shared" si="0"/>
        <v>0</v>
      </c>
    </row>
    <row r="14" spans="1:4" x14ac:dyDescent="0.2">
      <c r="A14" t="s">
        <v>68</v>
      </c>
      <c r="B14" s="3">
        <f>SUMIFS(RawLoads!$J:$J,RawLoads!$E:$E,RawLoads!$E$28,RawLoads!$A:$A,NTarg_NPS!$A14)</f>
        <v>0</v>
      </c>
      <c r="C14" s="3">
        <f>SUMIFS(RawLoads!$I:$I,RawLoads!$E:$E,RawLoads!$E$28,RawLoads!$A:$A,NTarg_NPS!$A14)</f>
        <v>0</v>
      </c>
      <c r="D14" s="4">
        <f t="shared" si="0"/>
        <v>0</v>
      </c>
    </row>
    <row r="15" spans="1:4" x14ac:dyDescent="0.2">
      <c r="A15" t="s">
        <v>69</v>
      </c>
      <c r="B15" s="3">
        <f>SUMIFS(RawLoads!$J:$J,RawLoads!$E:$E,RawLoads!$E$28,RawLoads!$A:$A,NTarg_NPS!$A15)</f>
        <v>8734.3423295766097</v>
      </c>
      <c r="C15" s="3">
        <f>SUMIFS(RawLoads!$I:$I,RawLoads!$E:$E,RawLoads!$E$28,RawLoads!$A:$A,NTarg_NPS!$A15)</f>
        <v>7712.6895564914894</v>
      </c>
      <c r="D15" s="4">
        <f t="shared" si="0"/>
        <v>-1021.6527730851203</v>
      </c>
    </row>
    <row r="16" spans="1:4" x14ac:dyDescent="0.2">
      <c r="A16" t="s">
        <v>70</v>
      </c>
      <c r="B16" s="3">
        <f>SUMIFS(RawLoads!$J:$J,RawLoads!$E:$E,RawLoads!$E$28,RawLoads!$A:$A,NTarg_NPS!$A16)</f>
        <v>3182.8658909574201</v>
      </c>
      <c r="C16" s="3">
        <f>SUMIFS(RawLoads!$I:$I,RawLoads!$E:$E,RawLoads!$E$28,RawLoads!$A:$A,NTarg_NPS!$A16)</f>
        <v>3056.3184960272711</v>
      </c>
      <c r="D16" s="4">
        <f t="shared" si="0"/>
        <v>-126.54739493014904</v>
      </c>
    </row>
    <row r="17" spans="1:4" x14ac:dyDescent="0.2">
      <c r="A17" t="s">
        <v>72</v>
      </c>
      <c r="B17" s="3">
        <f>SUMIFS(RawLoads!$J:$J,RawLoads!$E:$E,RawLoads!$E$28,RawLoads!$A:$A,NTarg_NPS!$A17)</f>
        <v>0</v>
      </c>
      <c r="C17" s="3">
        <f>SUMIFS(RawLoads!$I:$I,RawLoads!$E:$E,RawLoads!$E$28,RawLoads!$A:$A,NTarg_NPS!$A17)</f>
        <v>0</v>
      </c>
      <c r="D17" s="4">
        <f t="shared" si="0"/>
        <v>0</v>
      </c>
    </row>
    <row r="18" spans="1:4" x14ac:dyDescent="0.2">
      <c r="A18" t="s">
        <v>73</v>
      </c>
      <c r="B18" s="3">
        <f>SUMIFS(RawLoads!$J:$J,RawLoads!$E:$E,RawLoads!$E$28,RawLoads!$A:$A,NTarg_NPS!$A18)</f>
        <v>859.48954455461399</v>
      </c>
      <c r="C18" s="3">
        <f>SUMIFS(RawLoads!$I:$I,RawLoads!$E:$E,RawLoads!$E$28,RawLoads!$A:$A,NTarg_NPS!$A18)</f>
        <v>771.22423422306974</v>
      </c>
      <c r="D18" s="4">
        <f t="shared" si="0"/>
        <v>-88.265310331544242</v>
      </c>
    </row>
    <row r="19" spans="1:4" x14ac:dyDescent="0.2">
      <c r="A19" t="s">
        <v>74</v>
      </c>
      <c r="B19" s="3">
        <f>SUMIFS(RawLoads!$J:$J,RawLoads!$E:$E,RawLoads!$E$28,RawLoads!$A:$A,NTarg_NPS!$A19)</f>
        <v>0</v>
      </c>
      <c r="C19" s="3">
        <f>SUMIFS(RawLoads!$I:$I,RawLoads!$E:$E,RawLoads!$E$28,RawLoads!$A:$A,NTarg_NPS!$A19)</f>
        <v>0</v>
      </c>
      <c r="D19" s="4">
        <f t="shared" si="0"/>
        <v>0</v>
      </c>
    </row>
    <row r="20" spans="1:4" x14ac:dyDescent="0.2">
      <c r="A20" t="s">
        <v>75</v>
      </c>
      <c r="B20" s="3">
        <f>SUMIFS(RawLoads!$J:$J,RawLoads!$E:$E,RawLoads!$E$28,RawLoads!$A:$A,NTarg_NPS!$A20)</f>
        <v>0</v>
      </c>
      <c r="C20" s="3">
        <f>SUMIFS(RawLoads!$I:$I,RawLoads!$E:$E,RawLoads!$E$28,RawLoads!$A:$A,NTarg_NPS!$A20)</f>
        <v>0</v>
      </c>
      <c r="D20" s="4">
        <f t="shared" si="0"/>
        <v>0</v>
      </c>
    </row>
    <row r="21" spans="1:4" x14ac:dyDescent="0.2">
      <c r="A21" t="s">
        <v>76</v>
      </c>
      <c r="B21" s="3">
        <f>SUMIFS(RawLoads!$J:$J,RawLoads!$E:$E,RawLoads!$E$28,RawLoads!$A:$A,NTarg_NPS!$A21)</f>
        <v>0</v>
      </c>
      <c r="C21" s="3">
        <f>SUMIFS(RawLoads!$I:$I,RawLoads!$E:$E,RawLoads!$E$28,RawLoads!$A:$A,NTarg_NPS!$A21)</f>
        <v>0</v>
      </c>
      <c r="D21" s="4">
        <f t="shared" si="0"/>
        <v>0</v>
      </c>
    </row>
    <row r="22" spans="1:4" x14ac:dyDescent="0.2">
      <c r="A22" t="s">
        <v>77</v>
      </c>
      <c r="B22" s="3">
        <f>SUMIFS(RawLoads!$J:$J,RawLoads!$E:$E,RawLoads!$E$28,RawLoads!$A:$A,NTarg_NPS!$A22)</f>
        <v>0</v>
      </c>
      <c r="C22" s="3">
        <f>SUMIFS(RawLoads!$I:$I,RawLoads!$E:$E,RawLoads!$E$28,RawLoads!$A:$A,NTarg_NPS!$A22)</f>
        <v>0</v>
      </c>
      <c r="D22" s="4">
        <f t="shared" si="0"/>
        <v>0</v>
      </c>
    </row>
    <row r="23" spans="1:4" x14ac:dyDescent="0.2">
      <c r="A23" t="s">
        <v>78</v>
      </c>
      <c r="B23" s="3">
        <f>SUMIFS(RawLoads!$J:$J,RawLoads!$E:$E,RawLoads!$E$28,RawLoads!$A:$A,NTarg_NPS!$A23)</f>
        <v>0</v>
      </c>
      <c r="C23" s="3">
        <f>SUMIFS(RawLoads!$I:$I,RawLoads!$E:$E,RawLoads!$E$28,RawLoads!$A:$A,NTarg_NPS!$A23)</f>
        <v>0</v>
      </c>
      <c r="D23" s="4">
        <f t="shared" si="0"/>
        <v>0</v>
      </c>
    </row>
    <row r="24" spans="1:4" x14ac:dyDescent="0.2">
      <c r="A24" t="s">
        <v>79</v>
      </c>
      <c r="B24" s="3">
        <f>SUMIFS(RawLoads!$J:$J,RawLoads!$E:$E,RawLoads!$E$28,RawLoads!$A:$A,NTarg_NPS!$A24)</f>
        <v>0</v>
      </c>
      <c r="C24" s="3">
        <f>SUMIFS(RawLoads!$I:$I,RawLoads!$E:$E,RawLoads!$E$28,RawLoads!$A:$A,NTarg_NPS!$A24)</f>
        <v>0</v>
      </c>
      <c r="D24" s="4">
        <f t="shared" si="0"/>
        <v>0</v>
      </c>
    </row>
    <row r="25" spans="1:4" x14ac:dyDescent="0.2">
      <c r="A25" t="s">
        <v>80</v>
      </c>
      <c r="B25" s="3">
        <f>SUMIFS(RawLoads!$J:$J,RawLoads!$E:$E,RawLoads!$E$28,RawLoads!$A:$A,NTarg_NPS!$A25)</f>
        <v>0</v>
      </c>
      <c r="C25" s="3">
        <f>SUMIFS(RawLoads!$I:$I,RawLoads!$E:$E,RawLoads!$E$28,RawLoads!$A:$A,NTarg_NPS!$A25)</f>
        <v>0</v>
      </c>
      <c r="D25" s="4">
        <f t="shared" si="0"/>
        <v>0</v>
      </c>
    </row>
    <row r="26" spans="1:4" x14ac:dyDescent="0.2">
      <c r="A26" t="s">
        <v>81</v>
      </c>
      <c r="B26" s="3">
        <f>SUMIFS(RawLoads!$J:$J,RawLoads!$E:$E,RawLoads!$E$28,RawLoads!$A:$A,NTarg_NPS!$A26)</f>
        <v>862.76090596616302</v>
      </c>
      <c r="C26" s="3">
        <f>SUMIFS(RawLoads!$I:$I,RawLoads!$E:$E,RawLoads!$E$28,RawLoads!$A:$A,NTarg_NPS!$A26)</f>
        <v>835.60089561991231</v>
      </c>
      <c r="D26" s="4">
        <f t="shared" si="0"/>
        <v>-27.160010346250715</v>
      </c>
    </row>
    <row r="27" spans="1:4" x14ac:dyDescent="0.2">
      <c r="A27" t="s">
        <v>82</v>
      </c>
      <c r="B27" s="3">
        <f>SUMIFS(RawLoads!$J:$J,RawLoads!$E:$E,RawLoads!$E$28,RawLoads!$A:$A,NTarg_NPS!$A27)</f>
        <v>0</v>
      </c>
      <c r="C27" s="3">
        <f>SUMIFS(RawLoads!$I:$I,RawLoads!$E:$E,RawLoads!$E$28,RawLoads!$A:$A,NTarg_NPS!$A27)</f>
        <v>0</v>
      </c>
      <c r="D27" s="4">
        <f t="shared" si="0"/>
        <v>0</v>
      </c>
    </row>
    <row r="28" spans="1:4" x14ac:dyDescent="0.2">
      <c r="A28" t="s">
        <v>83</v>
      </c>
      <c r="B28" s="3">
        <f>SUMIFS(RawLoads!$J:$J,RawLoads!$E:$E,RawLoads!$E$28,RawLoads!$A:$A,NTarg_NPS!$A28)</f>
        <v>0</v>
      </c>
      <c r="C28" s="3">
        <f>SUMIFS(RawLoads!$I:$I,RawLoads!$E:$E,RawLoads!$E$28,RawLoads!$A:$A,NTarg_NPS!$A28)</f>
        <v>0</v>
      </c>
      <c r="D28" s="4">
        <f t="shared" si="0"/>
        <v>0</v>
      </c>
    </row>
    <row r="29" spans="1:4" x14ac:dyDescent="0.2">
      <c r="A29" t="s">
        <v>84</v>
      </c>
      <c r="B29" s="3">
        <f>SUMIFS(RawLoads!$J:$J,RawLoads!$E:$E,RawLoads!$E$28,RawLoads!$A:$A,NTarg_NPS!$A29)</f>
        <v>0</v>
      </c>
      <c r="C29" s="3">
        <f>SUMIFS(RawLoads!$I:$I,RawLoads!$E:$E,RawLoads!$E$28,RawLoads!$A:$A,NTarg_NPS!$A29)</f>
        <v>0</v>
      </c>
      <c r="D29" s="4">
        <f t="shared" si="0"/>
        <v>0</v>
      </c>
    </row>
    <row r="30" spans="1:4" x14ac:dyDescent="0.2">
      <c r="A30" t="s">
        <v>85</v>
      </c>
      <c r="B30" s="3">
        <f>SUMIFS(RawLoads!$J:$J,RawLoads!$E:$E,RawLoads!$E$28,RawLoads!$A:$A,NTarg_NPS!$A30)</f>
        <v>0</v>
      </c>
      <c r="C30" s="3">
        <f>SUMIFS(RawLoads!$I:$I,RawLoads!$E:$E,RawLoads!$E$28,RawLoads!$A:$A,NTarg_NPS!$A30)</f>
        <v>0</v>
      </c>
      <c r="D30" s="4">
        <f t="shared" si="0"/>
        <v>0</v>
      </c>
    </row>
    <row r="31" spans="1:4" x14ac:dyDescent="0.2">
      <c r="A31" t="s">
        <v>86</v>
      </c>
      <c r="B31" s="3">
        <f>SUMIFS(RawLoads!$J:$J,RawLoads!$E:$E,RawLoads!$E$28,RawLoads!$A:$A,NTarg_NPS!$A31)</f>
        <v>0</v>
      </c>
      <c r="C31" s="3">
        <f>SUMIFS(RawLoads!$I:$I,RawLoads!$E:$E,RawLoads!$E$28,RawLoads!$A:$A,NTarg_NPS!$A31)</f>
        <v>0</v>
      </c>
      <c r="D31" s="4">
        <f t="shared" si="0"/>
        <v>0</v>
      </c>
    </row>
    <row r="32" spans="1:4" x14ac:dyDescent="0.2">
      <c r="A32" t="s">
        <v>87</v>
      </c>
      <c r="B32" s="3">
        <f>SUMIFS(RawLoads!$J:$J,RawLoads!$E:$E,RawLoads!$E$28,RawLoads!$A:$A,NTarg_NPS!$A32)</f>
        <v>0</v>
      </c>
      <c r="C32" s="3">
        <f>SUMIFS(RawLoads!$I:$I,RawLoads!$E:$E,RawLoads!$E$28,RawLoads!$A:$A,NTarg_NPS!$A32)</f>
        <v>0</v>
      </c>
      <c r="D32" s="4">
        <f t="shared" si="0"/>
        <v>0</v>
      </c>
    </row>
    <row r="33" spans="1:4" x14ac:dyDescent="0.2">
      <c r="A33" t="s">
        <v>88</v>
      </c>
      <c r="B33" s="3">
        <f>SUMIFS(RawLoads!$J:$J,RawLoads!$E:$E,RawLoads!$E$28,RawLoads!$A:$A,NTarg_NPS!$A33)</f>
        <v>507.54669210314802</v>
      </c>
      <c r="C33" s="3">
        <f>SUMIFS(RawLoads!$I:$I,RawLoads!$E:$E,RawLoads!$E$28,RawLoads!$A:$A,NTarg_NPS!$A33)</f>
        <v>426.25228839931049</v>
      </c>
      <c r="D33" s="4">
        <f t="shared" si="0"/>
        <v>-81.294403703837531</v>
      </c>
    </row>
    <row r="34" spans="1:4" x14ac:dyDescent="0.2">
      <c r="A34" t="s">
        <v>89</v>
      </c>
      <c r="B34" s="3">
        <f>SUMIFS(RawLoads!$J:$J,RawLoads!$E:$E,RawLoads!$E$28,RawLoads!$A:$A,NTarg_NPS!$A34)</f>
        <v>0</v>
      </c>
      <c r="C34" s="3">
        <f>SUMIFS(RawLoads!$I:$I,RawLoads!$E:$E,RawLoads!$E$28,RawLoads!$A:$A,NTarg_NPS!$A34)</f>
        <v>0</v>
      </c>
      <c r="D34" s="4">
        <f t="shared" si="0"/>
        <v>0</v>
      </c>
    </row>
    <row r="35" spans="1:4" x14ac:dyDescent="0.2">
      <c r="A35" t="s">
        <v>90</v>
      </c>
      <c r="B35" s="3">
        <f>SUMIFS(RawLoads!$J:$J,RawLoads!$E:$E,RawLoads!$E$28,RawLoads!$A:$A,NTarg_NPS!$A35)</f>
        <v>1549.6328017609201</v>
      </c>
      <c r="C35" s="3">
        <f>SUMIFS(RawLoads!$I:$I,RawLoads!$E:$E,RawLoads!$E$28,RawLoads!$A:$A,NTarg_NPS!$A35)</f>
        <v>1507.495827416197</v>
      </c>
      <c r="D35" s="4">
        <f t="shared" si="0"/>
        <v>-42.136974344723058</v>
      </c>
    </row>
    <row r="36" spans="1:4" x14ac:dyDescent="0.2">
      <c r="A36" t="s">
        <v>91</v>
      </c>
      <c r="B36" s="3">
        <f>SUMIFS(RawLoads!$J:$J,RawLoads!$E:$E,RawLoads!$E$28,RawLoads!$A:$A,NTarg_NPS!$A36)</f>
        <v>0</v>
      </c>
      <c r="C36" s="3">
        <f>SUMIFS(RawLoads!$I:$I,RawLoads!$E:$E,RawLoads!$E$28,RawLoads!$A:$A,NTarg_NPS!$A36)</f>
        <v>0</v>
      </c>
      <c r="D36" s="4">
        <f t="shared" si="0"/>
        <v>0</v>
      </c>
    </row>
    <row r="37" spans="1:4" x14ac:dyDescent="0.2">
      <c r="A37" t="s">
        <v>92</v>
      </c>
      <c r="B37" s="3">
        <f>SUMIFS(RawLoads!$J:$J,RawLoads!$E:$E,RawLoads!$E$28,RawLoads!$A:$A,NTarg_NPS!$A37)</f>
        <v>0</v>
      </c>
      <c r="C37" s="3">
        <f>SUMIFS(RawLoads!$I:$I,RawLoads!$E:$E,RawLoads!$E$28,RawLoads!$A:$A,NTarg_NPS!$A37)</f>
        <v>0</v>
      </c>
      <c r="D37" s="4">
        <f t="shared" si="0"/>
        <v>0</v>
      </c>
    </row>
    <row r="38" spans="1:4" x14ac:dyDescent="0.2">
      <c r="A38" t="s">
        <v>93</v>
      </c>
      <c r="B38" s="3">
        <f>SUMIFS(RawLoads!$J:$J,RawLoads!$E:$E,RawLoads!$E$28,RawLoads!$A:$A,NTarg_NPS!$A38)</f>
        <v>0</v>
      </c>
      <c r="C38" s="3">
        <f>SUMIFS(RawLoads!$I:$I,RawLoads!$E:$E,RawLoads!$E$28,RawLoads!$A:$A,NTarg_NPS!$A38)</f>
        <v>0</v>
      </c>
      <c r="D38" s="4">
        <f t="shared" si="0"/>
        <v>0</v>
      </c>
    </row>
    <row r="39" spans="1:4" x14ac:dyDescent="0.2">
      <c r="A39" t="s">
        <v>94</v>
      </c>
      <c r="B39" s="3">
        <f>SUMIFS(RawLoads!$J:$J,RawLoads!$E:$E,RawLoads!$E$28,RawLoads!$A:$A,NTarg_NPS!$A39)</f>
        <v>0</v>
      </c>
      <c r="C39" s="3">
        <f>SUMIFS(RawLoads!$I:$I,RawLoads!$E:$E,RawLoads!$E$28,RawLoads!$A:$A,NTarg_NPS!$A39)</f>
        <v>0</v>
      </c>
      <c r="D39" s="4">
        <f t="shared" si="0"/>
        <v>0</v>
      </c>
    </row>
    <row r="40" spans="1:4" x14ac:dyDescent="0.2">
      <c r="A40" t="s">
        <v>95</v>
      </c>
      <c r="B40" s="3">
        <f>SUMIFS(RawLoads!$J:$J,RawLoads!$E:$E,RawLoads!$E$28,RawLoads!$A:$A,NTarg_NPS!$A40)</f>
        <v>0</v>
      </c>
      <c r="C40" s="3">
        <f>SUMIFS(RawLoads!$I:$I,RawLoads!$E:$E,RawLoads!$E$28,RawLoads!$A:$A,NTarg_NPS!$A40)</f>
        <v>0</v>
      </c>
      <c r="D40" s="4">
        <f t="shared" si="0"/>
        <v>0</v>
      </c>
    </row>
    <row r="41" spans="1:4" x14ac:dyDescent="0.2">
      <c r="A41" t="s">
        <v>96</v>
      </c>
      <c r="B41" s="3">
        <f>SUMIFS(RawLoads!$J:$J,RawLoads!$E:$E,RawLoads!$E$28,RawLoads!$A:$A,NTarg_NPS!$A41)</f>
        <v>0</v>
      </c>
      <c r="C41" s="3">
        <f>SUMIFS(RawLoads!$I:$I,RawLoads!$E:$E,RawLoads!$E$28,RawLoads!$A:$A,NTarg_NPS!$A41)</f>
        <v>0</v>
      </c>
      <c r="D41" s="4">
        <f t="shared" si="0"/>
        <v>0</v>
      </c>
    </row>
    <row r="42" spans="1:4" x14ac:dyDescent="0.2">
      <c r="A42" t="s">
        <v>97</v>
      </c>
      <c r="B42" s="3">
        <f>SUMIFS(RawLoads!$J:$J,RawLoads!$E:$E,RawLoads!$E$28,RawLoads!$A:$A,NTarg_NPS!$A42)</f>
        <v>0</v>
      </c>
      <c r="C42" s="3">
        <f>SUMIFS(RawLoads!$I:$I,RawLoads!$E:$E,RawLoads!$E$28,RawLoads!$A:$A,NTarg_NPS!$A42)</f>
        <v>0</v>
      </c>
      <c r="D42" s="4">
        <f t="shared" si="0"/>
        <v>0</v>
      </c>
    </row>
    <row r="43" spans="1:4" x14ac:dyDescent="0.2">
      <c r="A43" t="s">
        <v>98</v>
      </c>
      <c r="B43" s="3">
        <f>SUMIFS(RawLoads!$J:$J,RawLoads!$E:$E,RawLoads!$E$28,RawLoads!$A:$A,NTarg_NPS!$A43)</f>
        <v>0</v>
      </c>
      <c r="C43" s="3">
        <f>SUMIFS(RawLoads!$I:$I,RawLoads!$E:$E,RawLoads!$E$28,RawLoads!$A:$A,NTarg_NPS!$A43)</f>
        <v>0</v>
      </c>
      <c r="D43" s="4">
        <f t="shared" si="0"/>
        <v>0</v>
      </c>
    </row>
    <row r="44" spans="1:4" x14ac:dyDescent="0.2">
      <c r="A44" t="s">
        <v>99</v>
      </c>
      <c r="B44" s="3">
        <f>SUMIFS(RawLoads!$J:$J,RawLoads!$E:$E,RawLoads!$E$28,RawLoads!$A:$A,NTarg_NPS!$A44)</f>
        <v>0</v>
      </c>
      <c r="C44" s="3">
        <f>SUMIFS(RawLoads!$I:$I,RawLoads!$E:$E,RawLoads!$E$28,RawLoads!$A:$A,NTarg_NPS!$A44)</f>
        <v>0</v>
      </c>
      <c r="D44" s="4">
        <f t="shared" si="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workbookViewId="0">
      <selection sqref="A1:XFD1048576"/>
    </sheetView>
  </sheetViews>
  <sheetFormatPr defaultRowHeight="11.25" x14ac:dyDescent="0.2"/>
  <cols>
    <col min="1" max="1" width="35.33203125" bestFit="1" customWidth="1"/>
    <col min="2" max="2" width="14.5" style="3" bestFit="1" customWidth="1"/>
    <col min="3" max="3" width="7.6640625" style="3" bestFit="1" customWidth="1"/>
    <col min="4" max="4" width="21.83203125" style="3" bestFit="1" customWidth="1"/>
  </cols>
  <sheetData>
    <row r="1" spans="1:4" x14ac:dyDescent="0.2">
      <c r="A1" t="s">
        <v>22</v>
      </c>
      <c r="B1" s="3" t="s">
        <v>148</v>
      </c>
      <c r="C1" s="3" t="s">
        <v>100</v>
      </c>
      <c r="D1" s="3" t="s">
        <v>149</v>
      </c>
    </row>
    <row r="2" spans="1:4" x14ac:dyDescent="0.2">
      <c r="A2" t="s">
        <v>49</v>
      </c>
      <c r="B2" s="3">
        <f>SUMIFS(RawLoads!$J:$J,RawLoads!$E:$E,RawLoads!$E$24,RawLoads!$A:$A,NTarg_USFWS!$A2)</f>
        <v>0</v>
      </c>
      <c r="C2" s="3">
        <f>SUMIFS(RawLoads!$I:$I,RawLoads!$E:$E,RawLoads!$E$24,RawLoads!$A:$A,NTarg_USFWS!$A2)</f>
        <v>0</v>
      </c>
      <c r="D2" s="3">
        <f>C2-B2</f>
        <v>0</v>
      </c>
    </row>
    <row r="3" spans="1:4" x14ac:dyDescent="0.2">
      <c r="A3" t="s">
        <v>56</v>
      </c>
      <c r="B3" s="3">
        <f>SUMIFS(RawLoads!$J:$J,RawLoads!$E:$E,RawLoads!$E$24,RawLoads!$A:$A,NTarg_USFWS!$A3)</f>
        <v>0</v>
      </c>
      <c r="C3" s="3">
        <f>SUMIFS(RawLoads!$I:$I,RawLoads!$E:$E,RawLoads!$E$24,RawLoads!$A:$A,NTarg_USFWS!$A3)</f>
        <v>0</v>
      </c>
      <c r="D3" s="3">
        <f t="shared" ref="D3:D44" si="0">C3-B3</f>
        <v>0</v>
      </c>
    </row>
    <row r="4" spans="1:4" x14ac:dyDescent="0.2">
      <c r="A4" t="s">
        <v>57</v>
      </c>
      <c r="B4" s="3">
        <f>SUMIFS(RawLoads!$J:$J,RawLoads!$E:$E,RawLoads!$E$24,RawLoads!$A:$A,NTarg_USFWS!$A4)</f>
        <v>0</v>
      </c>
      <c r="C4" s="3">
        <f>SUMIFS(RawLoads!$I:$I,RawLoads!$E:$E,RawLoads!$E$24,RawLoads!$A:$A,NTarg_USFWS!$A4)</f>
        <v>0</v>
      </c>
      <c r="D4" s="3">
        <f t="shared" si="0"/>
        <v>0</v>
      </c>
    </row>
    <row r="5" spans="1:4" x14ac:dyDescent="0.2">
      <c r="A5" t="s">
        <v>58</v>
      </c>
      <c r="B5" s="3">
        <f>SUMIFS(RawLoads!$J:$J,RawLoads!$E:$E,RawLoads!$E$24,RawLoads!$A:$A,NTarg_USFWS!$A5)</f>
        <v>0</v>
      </c>
      <c r="C5" s="3">
        <f>SUMIFS(RawLoads!$I:$I,RawLoads!$E:$E,RawLoads!$E$24,RawLoads!$A:$A,NTarg_USFWS!$A5)</f>
        <v>0</v>
      </c>
      <c r="D5" s="3">
        <f t="shared" si="0"/>
        <v>0</v>
      </c>
    </row>
    <row r="6" spans="1:4" x14ac:dyDescent="0.2">
      <c r="A6" t="s">
        <v>59</v>
      </c>
      <c r="B6" s="3">
        <f>SUMIFS(RawLoads!$J:$J,RawLoads!$E:$E,RawLoads!$E$24,RawLoads!$A:$A,NTarg_USFWS!$A6)</f>
        <v>0</v>
      </c>
      <c r="C6" s="3">
        <f>SUMIFS(RawLoads!$I:$I,RawLoads!$E:$E,RawLoads!$E$24,RawLoads!$A:$A,NTarg_USFWS!$A6)</f>
        <v>0</v>
      </c>
      <c r="D6" s="3">
        <f t="shared" si="0"/>
        <v>0</v>
      </c>
    </row>
    <row r="7" spans="1:4" x14ac:dyDescent="0.2">
      <c r="A7" t="s">
        <v>60</v>
      </c>
      <c r="B7" s="3">
        <f>SUMIFS(RawLoads!$J:$J,RawLoads!$E:$E,RawLoads!$E$24,RawLoads!$A:$A,NTarg_USFWS!$A7)</f>
        <v>0</v>
      </c>
      <c r="C7" s="3">
        <f>SUMIFS(RawLoads!$I:$I,RawLoads!$E:$E,RawLoads!$E$24,RawLoads!$A:$A,NTarg_USFWS!$A7)</f>
        <v>0</v>
      </c>
      <c r="D7" s="3">
        <f t="shared" si="0"/>
        <v>0</v>
      </c>
    </row>
    <row r="8" spans="1:4" x14ac:dyDescent="0.2">
      <c r="A8" t="s">
        <v>61</v>
      </c>
      <c r="B8" s="3">
        <f>SUMIFS(RawLoads!$J:$J,RawLoads!$E:$E,RawLoads!$E$24,RawLoads!$A:$A,NTarg_USFWS!$A8)</f>
        <v>0</v>
      </c>
      <c r="C8" s="3">
        <f>SUMIFS(RawLoads!$I:$I,RawLoads!$E:$E,RawLoads!$E$24,RawLoads!$A:$A,NTarg_USFWS!$A8)</f>
        <v>0</v>
      </c>
      <c r="D8" s="3">
        <f t="shared" si="0"/>
        <v>0</v>
      </c>
    </row>
    <row r="9" spans="1:4" x14ac:dyDescent="0.2">
      <c r="A9" t="s">
        <v>62</v>
      </c>
      <c r="B9" s="3">
        <f>SUMIFS(RawLoads!$J:$J,RawLoads!$E:$E,RawLoads!$E$24,RawLoads!$A:$A,NTarg_USFWS!$A9)</f>
        <v>0</v>
      </c>
      <c r="C9" s="3">
        <f>SUMIFS(RawLoads!$I:$I,RawLoads!$E:$E,RawLoads!$E$24,RawLoads!$A:$A,NTarg_USFWS!$A9)</f>
        <v>0</v>
      </c>
      <c r="D9" s="3">
        <f t="shared" si="0"/>
        <v>0</v>
      </c>
    </row>
    <row r="10" spans="1:4" x14ac:dyDescent="0.2">
      <c r="A10" t="s">
        <v>63</v>
      </c>
      <c r="B10" s="3">
        <f>SUMIFS(RawLoads!$J:$J,RawLoads!$E:$E,RawLoads!$E$24,RawLoads!$A:$A,NTarg_USFWS!$A10)</f>
        <v>0</v>
      </c>
      <c r="C10" s="3">
        <f>SUMIFS(RawLoads!$I:$I,RawLoads!$E:$E,RawLoads!$E$24,RawLoads!$A:$A,NTarg_USFWS!$A10)</f>
        <v>0</v>
      </c>
      <c r="D10" s="3">
        <f t="shared" si="0"/>
        <v>0</v>
      </c>
    </row>
    <row r="11" spans="1:4" x14ac:dyDescent="0.2">
      <c r="A11" t="s">
        <v>64</v>
      </c>
      <c r="B11" s="3">
        <f>SUMIFS(RawLoads!$J:$J,RawLoads!$E:$E,RawLoads!$E$24,RawLoads!$A:$A,NTarg_USFWS!$A11)</f>
        <v>0</v>
      </c>
      <c r="C11" s="3">
        <f>SUMIFS(RawLoads!$I:$I,RawLoads!$E:$E,RawLoads!$E$24,RawLoads!$A:$A,NTarg_USFWS!$A11)</f>
        <v>0</v>
      </c>
      <c r="D11" s="3">
        <f t="shared" si="0"/>
        <v>0</v>
      </c>
    </row>
    <row r="12" spans="1:4" x14ac:dyDescent="0.2">
      <c r="A12" t="s">
        <v>65</v>
      </c>
      <c r="B12" s="3">
        <f>SUMIFS(RawLoads!$J:$J,RawLoads!$E:$E,RawLoads!$E$24,RawLoads!$A:$A,NTarg_USFWS!$A12)</f>
        <v>0</v>
      </c>
      <c r="C12" s="3">
        <f>SUMIFS(RawLoads!$I:$I,RawLoads!$E:$E,RawLoads!$E$24,RawLoads!$A:$A,NTarg_USFWS!$A12)</f>
        <v>0</v>
      </c>
      <c r="D12" s="3">
        <f t="shared" si="0"/>
        <v>0</v>
      </c>
    </row>
    <row r="13" spans="1:4" x14ac:dyDescent="0.2">
      <c r="A13" t="s">
        <v>66</v>
      </c>
      <c r="B13" s="3">
        <f>SUMIFS(RawLoads!$J:$J,RawLoads!$E:$E,RawLoads!$E$24,RawLoads!$A:$A,NTarg_USFWS!$A13)</f>
        <v>855.62414550781295</v>
      </c>
      <c r="C13" s="3">
        <f>SUMIFS(RawLoads!$I:$I,RawLoads!$E:$E,RawLoads!$E$24,RawLoads!$A:$A,NTarg_USFWS!$A13)</f>
        <v>640.43590705639895</v>
      </c>
      <c r="D13" s="3">
        <f t="shared" si="0"/>
        <v>-215.18823845141401</v>
      </c>
    </row>
    <row r="14" spans="1:4" x14ac:dyDescent="0.2">
      <c r="A14" t="s">
        <v>68</v>
      </c>
      <c r="B14" s="3">
        <f>SUMIFS(RawLoads!$J:$J,RawLoads!$E:$E,RawLoads!$E$24,RawLoads!$A:$A,NTarg_USFWS!$A14)</f>
        <v>0</v>
      </c>
      <c r="C14" s="3">
        <f>SUMIFS(RawLoads!$I:$I,RawLoads!$E:$E,RawLoads!$E$24,RawLoads!$A:$A,NTarg_USFWS!$A14)</f>
        <v>0</v>
      </c>
      <c r="D14" s="3">
        <f t="shared" si="0"/>
        <v>0</v>
      </c>
    </row>
    <row r="15" spans="1:4" x14ac:dyDescent="0.2">
      <c r="A15" t="s">
        <v>69</v>
      </c>
      <c r="B15" s="3">
        <f>SUMIFS(RawLoads!$J:$J,RawLoads!$E:$E,RawLoads!$E$24,RawLoads!$A:$A,NTarg_USFWS!$A15)</f>
        <v>0</v>
      </c>
      <c r="C15" s="3">
        <f>SUMIFS(RawLoads!$I:$I,RawLoads!$E:$E,RawLoads!$E$24,RawLoads!$A:$A,NTarg_USFWS!$A15)</f>
        <v>0</v>
      </c>
      <c r="D15" s="3">
        <f t="shared" si="0"/>
        <v>0</v>
      </c>
    </row>
    <row r="16" spans="1:4" x14ac:dyDescent="0.2">
      <c r="A16" t="s">
        <v>70</v>
      </c>
      <c r="B16" s="3">
        <f>SUMIFS(RawLoads!$J:$J,RawLoads!$E:$E,RawLoads!$E$24,RawLoads!$A:$A,NTarg_USFWS!$A16)</f>
        <v>0</v>
      </c>
      <c r="C16" s="3">
        <f>SUMIFS(RawLoads!$I:$I,RawLoads!$E:$E,RawLoads!$E$24,RawLoads!$A:$A,NTarg_USFWS!$A16)</f>
        <v>0</v>
      </c>
      <c r="D16" s="3">
        <f t="shared" si="0"/>
        <v>0</v>
      </c>
    </row>
    <row r="17" spans="1:4" x14ac:dyDescent="0.2">
      <c r="A17" t="s">
        <v>72</v>
      </c>
      <c r="B17" s="3">
        <f>SUMIFS(RawLoads!$J:$J,RawLoads!$E:$E,RawLoads!$E$24,RawLoads!$A:$A,NTarg_USFWS!$A17)</f>
        <v>0</v>
      </c>
      <c r="C17" s="3">
        <f>SUMIFS(RawLoads!$I:$I,RawLoads!$E:$E,RawLoads!$E$24,RawLoads!$A:$A,NTarg_USFWS!$A17)</f>
        <v>0</v>
      </c>
      <c r="D17" s="3">
        <f t="shared" si="0"/>
        <v>0</v>
      </c>
    </row>
    <row r="18" spans="1:4" x14ac:dyDescent="0.2">
      <c r="A18" t="s">
        <v>73</v>
      </c>
      <c r="B18" s="3">
        <f>SUMIFS(RawLoads!$J:$J,RawLoads!$E:$E,RawLoads!$E$24,RawLoads!$A:$A,NTarg_USFWS!$A18)</f>
        <v>0</v>
      </c>
      <c r="C18" s="3">
        <f>SUMIFS(RawLoads!$I:$I,RawLoads!$E:$E,RawLoads!$E$24,RawLoads!$A:$A,NTarg_USFWS!$A18)</f>
        <v>0</v>
      </c>
      <c r="D18" s="3">
        <f t="shared" si="0"/>
        <v>0</v>
      </c>
    </row>
    <row r="19" spans="1:4" x14ac:dyDescent="0.2">
      <c r="A19" t="s">
        <v>74</v>
      </c>
      <c r="B19" s="3">
        <f>SUMIFS(RawLoads!$J:$J,RawLoads!$E:$E,RawLoads!$E$24,RawLoads!$A:$A,NTarg_USFWS!$A19)</f>
        <v>0</v>
      </c>
      <c r="C19" s="3">
        <f>SUMIFS(RawLoads!$I:$I,RawLoads!$E:$E,RawLoads!$E$24,RawLoads!$A:$A,NTarg_USFWS!$A19)</f>
        <v>0</v>
      </c>
      <c r="D19" s="3">
        <f t="shared" si="0"/>
        <v>0</v>
      </c>
    </row>
    <row r="20" spans="1:4" x14ac:dyDescent="0.2">
      <c r="A20" t="s">
        <v>75</v>
      </c>
      <c r="B20" s="3">
        <f>SUMIFS(RawLoads!$J:$J,RawLoads!$E:$E,RawLoads!$E$24,RawLoads!$A:$A,NTarg_USFWS!$A20)</f>
        <v>0</v>
      </c>
      <c r="C20" s="3">
        <f>SUMIFS(RawLoads!$I:$I,RawLoads!$E:$E,RawLoads!$E$24,RawLoads!$A:$A,NTarg_USFWS!$A20)</f>
        <v>0</v>
      </c>
      <c r="D20" s="3">
        <f t="shared" si="0"/>
        <v>0</v>
      </c>
    </row>
    <row r="21" spans="1:4" x14ac:dyDescent="0.2">
      <c r="A21" t="s">
        <v>76</v>
      </c>
      <c r="B21" s="3">
        <f>SUMIFS(RawLoads!$J:$J,RawLoads!$E:$E,RawLoads!$E$24,RawLoads!$A:$A,NTarg_USFWS!$A21)</f>
        <v>0</v>
      </c>
      <c r="C21" s="3">
        <f>SUMIFS(RawLoads!$I:$I,RawLoads!$E:$E,RawLoads!$E$24,RawLoads!$A:$A,NTarg_USFWS!$A21)</f>
        <v>0</v>
      </c>
      <c r="D21" s="3">
        <f t="shared" si="0"/>
        <v>0</v>
      </c>
    </row>
    <row r="22" spans="1:4" x14ac:dyDescent="0.2">
      <c r="A22" t="s">
        <v>77</v>
      </c>
      <c r="B22" s="3">
        <f>SUMIFS(RawLoads!$J:$J,RawLoads!$E:$E,RawLoads!$E$24,RawLoads!$A:$A,NTarg_USFWS!$A22)</f>
        <v>0</v>
      </c>
      <c r="C22" s="3">
        <f>SUMIFS(RawLoads!$I:$I,RawLoads!$E:$E,RawLoads!$E$24,RawLoads!$A:$A,NTarg_USFWS!$A22)</f>
        <v>0</v>
      </c>
      <c r="D22" s="3">
        <f t="shared" si="0"/>
        <v>0</v>
      </c>
    </row>
    <row r="23" spans="1:4" x14ac:dyDescent="0.2">
      <c r="A23" t="s">
        <v>78</v>
      </c>
      <c r="B23" s="3">
        <f>SUMIFS(RawLoads!$J:$J,RawLoads!$E:$E,RawLoads!$E$24,RawLoads!$A:$A,NTarg_USFWS!$A23)</f>
        <v>0</v>
      </c>
      <c r="C23" s="3">
        <f>SUMIFS(RawLoads!$I:$I,RawLoads!$E:$E,RawLoads!$E$24,RawLoads!$A:$A,NTarg_USFWS!$A23)</f>
        <v>0</v>
      </c>
      <c r="D23" s="3">
        <f t="shared" si="0"/>
        <v>0</v>
      </c>
    </row>
    <row r="24" spans="1:4" x14ac:dyDescent="0.2">
      <c r="A24" t="s">
        <v>79</v>
      </c>
      <c r="B24" s="3">
        <f>SUMIFS(RawLoads!$J:$J,RawLoads!$E:$E,RawLoads!$E$24,RawLoads!$A:$A,NTarg_USFWS!$A24)</f>
        <v>0</v>
      </c>
      <c r="C24" s="3">
        <f>SUMIFS(RawLoads!$I:$I,RawLoads!$E:$E,RawLoads!$E$24,RawLoads!$A:$A,NTarg_USFWS!$A24)</f>
        <v>0</v>
      </c>
      <c r="D24" s="3">
        <f t="shared" si="0"/>
        <v>0</v>
      </c>
    </row>
    <row r="25" spans="1:4" x14ac:dyDescent="0.2">
      <c r="A25" t="s">
        <v>80</v>
      </c>
      <c r="B25" s="3">
        <f>SUMIFS(RawLoads!$J:$J,RawLoads!$E:$E,RawLoads!$E$24,RawLoads!$A:$A,NTarg_USFWS!$A25)</f>
        <v>0</v>
      </c>
      <c r="C25" s="3">
        <f>SUMIFS(RawLoads!$I:$I,RawLoads!$E:$E,RawLoads!$E$24,RawLoads!$A:$A,NTarg_USFWS!$A25)</f>
        <v>0</v>
      </c>
      <c r="D25" s="3">
        <f t="shared" si="0"/>
        <v>0</v>
      </c>
    </row>
    <row r="26" spans="1:4" x14ac:dyDescent="0.2">
      <c r="A26" t="s">
        <v>81</v>
      </c>
      <c r="B26" s="3">
        <f>SUMIFS(RawLoads!$J:$J,RawLoads!$E:$E,RawLoads!$E$24,RawLoads!$A:$A,NTarg_USFWS!$A26)</f>
        <v>0</v>
      </c>
      <c r="C26" s="3">
        <f>SUMIFS(RawLoads!$I:$I,RawLoads!$E:$E,RawLoads!$E$24,RawLoads!$A:$A,NTarg_USFWS!$A26)</f>
        <v>0</v>
      </c>
      <c r="D26" s="3">
        <f t="shared" si="0"/>
        <v>0</v>
      </c>
    </row>
    <row r="27" spans="1:4" x14ac:dyDescent="0.2">
      <c r="A27" t="s">
        <v>82</v>
      </c>
      <c r="B27" s="3">
        <f>SUMIFS(RawLoads!$J:$J,RawLoads!$E:$E,RawLoads!$E$24,RawLoads!$A:$A,NTarg_USFWS!$A27)</f>
        <v>0</v>
      </c>
      <c r="C27" s="3">
        <f>SUMIFS(RawLoads!$I:$I,RawLoads!$E:$E,RawLoads!$E$24,RawLoads!$A:$A,NTarg_USFWS!$A27)</f>
        <v>0</v>
      </c>
      <c r="D27" s="3">
        <f t="shared" si="0"/>
        <v>0</v>
      </c>
    </row>
    <row r="28" spans="1:4" x14ac:dyDescent="0.2">
      <c r="A28" t="s">
        <v>83</v>
      </c>
      <c r="B28" s="3">
        <f>SUMIFS(RawLoads!$J:$J,RawLoads!$E:$E,RawLoads!$E$24,RawLoads!$A:$A,NTarg_USFWS!$A28)</f>
        <v>0</v>
      </c>
      <c r="C28" s="3">
        <f>SUMIFS(RawLoads!$I:$I,RawLoads!$E:$E,RawLoads!$E$24,RawLoads!$A:$A,NTarg_USFWS!$A28)</f>
        <v>0</v>
      </c>
      <c r="D28" s="3">
        <f t="shared" si="0"/>
        <v>0</v>
      </c>
    </row>
    <row r="29" spans="1:4" x14ac:dyDescent="0.2">
      <c r="A29" t="s">
        <v>84</v>
      </c>
      <c r="B29" s="3">
        <f>SUMIFS(RawLoads!$J:$J,RawLoads!$E:$E,RawLoads!$E$24,RawLoads!$A:$A,NTarg_USFWS!$A29)</f>
        <v>0</v>
      </c>
      <c r="C29" s="3">
        <f>SUMIFS(RawLoads!$I:$I,RawLoads!$E:$E,RawLoads!$E$24,RawLoads!$A:$A,NTarg_USFWS!$A29)</f>
        <v>0</v>
      </c>
      <c r="D29" s="3">
        <f t="shared" si="0"/>
        <v>0</v>
      </c>
    </row>
    <row r="30" spans="1:4" x14ac:dyDescent="0.2">
      <c r="A30" t="s">
        <v>85</v>
      </c>
      <c r="B30" s="3">
        <f>SUMIFS(RawLoads!$J:$J,RawLoads!$E:$E,RawLoads!$E$24,RawLoads!$A:$A,NTarg_USFWS!$A30)</f>
        <v>0</v>
      </c>
      <c r="C30" s="3">
        <f>SUMIFS(RawLoads!$I:$I,RawLoads!$E:$E,RawLoads!$E$24,RawLoads!$A:$A,NTarg_USFWS!$A30)</f>
        <v>0</v>
      </c>
      <c r="D30" s="3">
        <f t="shared" si="0"/>
        <v>0</v>
      </c>
    </row>
    <row r="31" spans="1:4" x14ac:dyDescent="0.2">
      <c r="A31" t="s">
        <v>86</v>
      </c>
      <c r="B31" s="3">
        <f>SUMIFS(RawLoads!$J:$J,RawLoads!$E:$E,RawLoads!$E$24,RawLoads!$A:$A,NTarg_USFWS!$A31)</f>
        <v>0</v>
      </c>
      <c r="C31" s="3">
        <f>SUMIFS(RawLoads!$I:$I,RawLoads!$E:$E,RawLoads!$E$24,RawLoads!$A:$A,NTarg_USFWS!$A31)</f>
        <v>0</v>
      </c>
      <c r="D31" s="3">
        <f t="shared" si="0"/>
        <v>0</v>
      </c>
    </row>
    <row r="32" spans="1:4" x14ac:dyDescent="0.2">
      <c r="A32" t="s">
        <v>87</v>
      </c>
      <c r="B32" s="3">
        <f>SUMIFS(RawLoads!$J:$J,RawLoads!$E:$E,RawLoads!$E$24,RawLoads!$A:$A,NTarg_USFWS!$A32)</f>
        <v>0</v>
      </c>
      <c r="C32" s="3">
        <f>SUMIFS(RawLoads!$I:$I,RawLoads!$E:$E,RawLoads!$E$24,RawLoads!$A:$A,NTarg_USFWS!$A32)</f>
        <v>0</v>
      </c>
      <c r="D32" s="3">
        <f t="shared" si="0"/>
        <v>0</v>
      </c>
    </row>
    <row r="33" spans="1:4" x14ac:dyDescent="0.2">
      <c r="A33" t="s">
        <v>88</v>
      </c>
      <c r="B33" s="3">
        <f>SUMIFS(RawLoads!$J:$J,RawLoads!$E:$E,RawLoads!$E$24,RawLoads!$A:$A,NTarg_USFWS!$A33)</f>
        <v>0</v>
      </c>
      <c r="C33" s="3">
        <f>SUMIFS(RawLoads!$I:$I,RawLoads!$E:$E,RawLoads!$E$24,RawLoads!$A:$A,NTarg_USFWS!$A33)</f>
        <v>0</v>
      </c>
      <c r="D33" s="3">
        <f t="shared" si="0"/>
        <v>0</v>
      </c>
    </row>
    <row r="34" spans="1:4" x14ac:dyDescent="0.2">
      <c r="A34" t="s">
        <v>89</v>
      </c>
      <c r="B34" s="3">
        <f>SUMIFS(RawLoads!$J:$J,RawLoads!$E:$E,RawLoads!$E$24,RawLoads!$A:$A,NTarg_USFWS!$A34)</f>
        <v>0</v>
      </c>
      <c r="C34" s="3">
        <f>SUMIFS(RawLoads!$I:$I,RawLoads!$E:$E,RawLoads!$E$24,RawLoads!$A:$A,NTarg_USFWS!$A34)</f>
        <v>0</v>
      </c>
      <c r="D34" s="3">
        <f t="shared" si="0"/>
        <v>0</v>
      </c>
    </row>
    <row r="35" spans="1:4" x14ac:dyDescent="0.2">
      <c r="A35" t="s">
        <v>90</v>
      </c>
      <c r="B35" s="3">
        <f>SUMIFS(RawLoads!$J:$J,RawLoads!$E:$E,RawLoads!$E$24,RawLoads!$A:$A,NTarg_USFWS!$A35)</f>
        <v>0</v>
      </c>
      <c r="C35" s="3">
        <f>SUMIFS(RawLoads!$I:$I,RawLoads!$E:$E,RawLoads!$E$24,RawLoads!$A:$A,NTarg_USFWS!$A35)</f>
        <v>0</v>
      </c>
      <c r="D35" s="3">
        <f t="shared" si="0"/>
        <v>0</v>
      </c>
    </row>
    <row r="36" spans="1:4" x14ac:dyDescent="0.2">
      <c r="A36" t="s">
        <v>91</v>
      </c>
      <c r="B36" s="3">
        <f>SUMIFS(RawLoads!$J:$J,RawLoads!$E:$E,RawLoads!$E$24,RawLoads!$A:$A,NTarg_USFWS!$A36)</f>
        <v>0</v>
      </c>
      <c r="C36" s="3">
        <f>SUMIFS(RawLoads!$I:$I,RawLoads!$E:$E,RawLoads!$E$24,RawLoads!$A:$A,NTarg_USFWS!$A36)</f>
        <v>0</v>
      </c>
      <c r="D36" s="3">
        <f t="shared" si="0"/>
        <v>0</v>
      </c>
    </row>
    <row r="37" spans="1:4" x14ac:dyDescent="0.2">
      <c r="A37" t="s">
        <v>92</v>
      </c>
      <c r="B37" s="3">
        <f>SUMIFS(RawLoads!$J:$J,RawLoads!$E:$E,RawLoads!$E$24,RawLoads!$A:$A,NTarg_USFWS!$A37)</f>
        <v>0</v>
      </c>
      <c r="C37" s="3">
        <f>SUMIFS(RawLoads!$I:$I,RawLoads!$E:$E,RawLoads!$E$24,RawLoads!$A:$A,NTarg_USFWS!$A37)</f>
        <v>0</v>
      </c>
      <c r="D37" s="3">
        <f t="shared" si="0"/>
        <v>0</v>
      </c>
    </row>
    <row r="38" spans="1:4" x14ac:dyDescent="0.2">
      <c r="A38" t="s">
        <v>93</v>
      </c>
      <c r="B38" s="3">
        <f>SUMIFS(RawLoads!$J:$J,RawLoads!$E:$E,RawLoads!$E$24,RawLoads!$A:$A,NTarg_USFWS!$A38)</f>
        <v>0</v>
      </c>
      <c r="C38" s="3">
        <f>SUMIFS(RawLoads!$I:$I,RawLoads!$E:$E,RawLoads!$E$24,RawLoads!$A:$A,NTarg_USFWS!$A38)</f>
        <v>0</v>
      </c>
      <c r="D38" s="3">
        <f t="shared" si="0"/>
        <v>0</v>
      </c>
    </row>
    <row r="39" spans="1:4" x14ac:dyDescent="0.2">
      <c r="A39" t="s">
        <v>94</v>
      </c>
      <c r="B39" s="3">
        <f>SUMIFS(RawLoads!$J:$J,RawLoads!$E:$E,RawLoads!$E$24,RawLoads!$A:$A,NTarg_USFWS!$A39)</f>
        <v>0</v>
      </c>
      <c r="C39" s="3">
        <f>SUMIFS(RawLoads!$I:$I,RawLoads!$E:$E,RawLoads!$E$24,RawLoads!$A:$A,NTarg_USFWS!$A39)</f>
        <v>0</v>
      </c>
      <c r="D39" s="3">
        <f t="shared" si="0"/>
        <v>0</v>
      </c>
    </row>
    <row r="40" spans="1:4" x14ac:dyDescent="0.2">
      <c r="A40" t="s">
        <v>95</v>
      </c>
      <c r="B40" s="3">
        <f>SUMIFS(RawLoads!$J:$J,RawLoads!$E:$E,RawLoads!$E$24,RawLoads!$A:$A,NTarg_USFWS!$A40)</f>
        <v>0</v>
      </c>
      <c r="C40" s="3">
        <f>SUMIFS(RawLoads!$I:$I,RawLoads!$E:$E,RawLoads!$E$24,RawLoads!$A:$A,NTarg_USFWS!$A40)</f>
        <v>0</v>
      </c>
      <c r="D40" s="3">
        <f t="shared" si="0"/>
        <v>0</v>
      </c>
    </row>
    <row r="41" spans="1:4" x14ac:dyDescent="0.2">
      <c r="A41" t="s">
        <v>96</v>
      </c>
      <c r="B41" s="3">
        <f>SUMIFS(RawLoads!$J:$J,RawLoads!$E:$E,RawLoads!$E$24,RawLoads!$A:$A,NTarg_USFWS!$A41)</f>
        <v>0</v>
      </c>
      <c r="C41" s="3">
        <f>SUMIFS(RawLoads!$I:$I,RawLoads!$E:$E,RawLoads!$E$24,RawLoads!$A:$A,NTarg_USFWS!$A41)</f>
        <v>0</v>
      </c>
      <c r="D41" s="3">
        <f t="shared" si="0"/>
        <v>0</v>
      </c>
    </row>
    <row r="42" spans="1:4" x14ac:dyDescent="0.2">
      <c r="A42" t="s">
        <v>97</v>
      </c>
      <c r="B42" s="3">
        <f>SUMIFS(RawLoads!$J:$J,RawLoads!$E:$E,RawLoads!$E$24,RawLoads!$A:$A,NTarg_USFWS!$A42)</f>
        <v>0</v>
      </c>
      <c r="C42" s="3">
        <f>SUMIFS(RawLoads!$I:$I,RawLoads!$E:$E,RawLoads!$E$24,RawLoads!$A:$A,NTarg_USFWS!$A42)</f>
        <v>0</v>
      </c>
      <c r="D42" s="3">
        <f t="shared" si="0"/>
        <v>0</v>
      </c>
    </row>
    <row r="43" spans="1:4" x14ac:dyDescent="0.2">
      <c r="A43" t="s">
        <v>98</v>
      </c>
      <c r="B43" s="3">
        <f>SUMIFS(RawLoads!$J:$J,RawLoads!$E:$E,RawLoads!$E$24,RawLoads!$A:$A,NTarg_USFWS!$A43)</f>
        <v>0</v>
      </c>
      <c r="C43" s="3">
        <f>SUMIFS(RawLoads!$I:$I,RawLoads!$E:$E,RawLoads!$E$24,RawLoads!$A:$A,NTarg_USFWS!$A43)</f>
        <v>0</v>
      </c>
      <c r="D43" s="3">
        <f t="shared" si="0"/>
        <v>0</v>
      </c>
    </row>
    <row r="44" spans="1:4" x14ac:dyDescent="0.2">
      <c r="A44" t="s">
        <v>99</v>
      </c>
      <c r="B44" s="3">
        <f>SUMIFS(RawLoads!$J:$J,RawLoads!$E:$E,RawLoads!$E$24,RawLoads!$A:$A,NTarg_USFWS!$A44)</f>
        <v>0</v>
      </c>
      <c r="C44" s="3">
        <f>SUMIFS(RawLoads!$I:$I,RawLoads!$E:$E,RawLoads!$E$24,RawLoads!$A:$A,NTarg_USFWS!$A44)</f>
        <v>0</v>
      </c>
      <c r="D44" s="3">
        <f t="shared" si="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workbookViewId="0"/>
  </sheetViews>
  <sheetFormatPr defaultRowHeight="11.25" x14ac:dyDescent="0.2"/>
  <cols>
    <col min="1" max="1" width="35.33203125" bestFit="1" customWidth="1"/>
    <col min="2" max="2" width="13" style="6" bestFit="1" customWidth="1"/>
    <col min="3" max="3" width="6.33203125" style="6" bestFit="1" customWidth="1"/>
    <col min="4" max="4" width="20.33203125" style="6" bestFit="1" customWidth="1"/>
  </cols>
  <sheetData>
    <row r="1" spans="1:4" x14ac:dyDescent="0.2">
      <c r="A1" t="s">
        <v>22</v>
      </c>
      <c r="B1" s="5" t="s">
        <v>148</v>
      </c>
      <c r="C1" s="5" t="s">
        <v>100</v>
      </c>
      <c r="D1" s="5" t="s">
        <v>149</v>
      </c>
    </row>
    <row r="2" spans="1:4" x14ac:dyDescent="0.2">
      <c r="A2" t="s">
        <v>49</v>
      </c>
      <c r="B2" s="5">
        <f>SUMIFS(RawLoads!$J:$J,RawLoads!$E:$E,RawLoads!$E$31,RawLoads!$A:$A,NTarg_GSA!$A2)</f>
        <v>0</v>
      </c>
      <c r="C2" s="5">
        <f>SUMIFS(RawLoads!$I:$I,RawLoads!$E:$E,RawLoads!$E$31,RawLoads!$A:$A,NTarg_GSA!$A2)</f>
        <v>0</v>
      </c>
      <c r="D2" s="5">
        <f>C2-B2</f>
        <v>0</v>
      </c>
    </row>
    <row r="3" spans="1:4" x14ac:dyDescent="0.2">
      <c r="A3" t="s">
        <v>56</v>
      </c>
      <c r="B3" s="5">
        <f>SUMIFS(RawLoads!$J:$J,RawLoads!$E:$E,RawLoads!$E$31,RawLoads!$A:$A,NTarg_GSA!$A3)</f>
        <v>0</v>
      </c>
      <c r="C3" s="5">
        <f>SUMIFS(RawLoads!$I:$I,RawLoads!$E:$E,RawLoads!$E$31,RawLoads!$A:$A,NTarg_GSA!$A3)</f>
        <v>0</v>
      </c>
      <c r="D3" s="5">
        <f t="shared" ref="D3:D44" si="0">C3-B3</f>
        <v>0</v>
      </c>
    </row>
    <row r="4" spans="1:4" x14ac:dyDescent="0.2">
      <c r="A4" t="s">
        <v>57</v>
      </c>
      <c r="B4" s="5">
        <f>SUMIFS(RawLoads!$J:$J,RawLoads!$E:$E,RawLoads!$E$31,RawLoads!$A:$A,NTarg_GSA!$A4)</f>
        <v>0</v>
      </c>
      <c r="C4" s="5">
        <f>SUMIFS(RawLoads!$I:$I,RawLoads!$E:$E,RawLoads!$E$31,RawLoads!$A:$A,NTarg_GSA!$A4)</f>
        <v>0</v>
      </c>
      <c r="D4" s="5">
        <f t="shared" si="0"/>
        <v>0</v>
      </c>
    </row>
    <row r="5" spans="1:4" x14ac:dyDescent="0.2">
      <c r="A5" t="s">
        <v>58</v>
      </c>
      <c r="B5" s="5">
        <f>SUMIFS(RawLoads!$J:$J,RawLoads!$E:$E,RawLoads!$E$31,RawLoads!$A:$A,NTarg_GSA!$A5)</f>
        <v>0</v>
      </c>
      <c r="C5" s="5">
        <f>SUMIFS(RawLoads!$I:$I,RawLoads!$E:$E,RawLoads!$E$31,RawLoads!$A:$A,NTarg_GSA!$A5)</f>
        <v>0</v>
      </c>
      <c r="D5" s="5">
        <f t="shared" si="0"/>
        <v>0</v>
      </c>
    </row>
    <row r="6" spans="1:4" x14ac:dyDescent="0.2">
      <c r="A6" t="s">
        <v>59</v>
      </c>
      <c r="B6" s="5">
        <f>SUMIFS(RawLoads!$J:$J,RawLoads!$E:$E,RawLoads!$E$31,RawLoads!$A:$A,NTarg_GSA!$A6)</f>
        <v>0</v>
      </c>
      <c r="C6" s="5">
        <f>SUMIFS(RawLoads!$I:$I,RawLoads!$E:$E,RawLoads!$E$31,RawLoads!$A:$A,NTarg_GSA!$A6)</f>
        <v>0</v>
      </c>
      <c r="D6" s="5">
        <f t="shared" si="0"/>
        <v>0</v>
      </c>
    </row>
    <row r="7" spans="1:4" x14ac:dyDescent="0.2">
      <c r="A7" t="s">
        <v>60</v>
      </c>
      <c r="B7" s="5">
        <f>SUMIFS(RawLoads!$J:$J,RawLoads!$E:$E,RawLoads!$E$31,RawLoads!$A:$A,NTarg_GSA!$A7)</f>
        <v>0</v>
      </c>
      <c r="C7" s="5">
        <f>SUMIFS(RawLoads!$I:$I,RawLoads!$E:$E,RawLoads!$E$31,RawLoads!$A:$A,NTarg_GSA!$A7)</f>
        <v>0</v>
      </c>
      <c r="D7" s="5">
        <f t="shared" si="0"/>
        <v>0</v>
      </c>
    </row>
    <row r="8" spans="1:4" x14ac:dyDescent="0.2">
      <c r="A8" t="s">
        <v>61</v>
      </c>
      <c r="B8" s="5">
        <f>SUMIFS(RawLoads!$J:$J,RawLoads!$E:$E,RawLoads!$E$31,RawLoads!$A:$A,NTarg_GSA!$A8)</f>
        <v>0</v>
      </c>
      <c r="C8" s="5">
        <f>SUMIFS(RawLoads!$I:$I,RawLoads!$E:$E,RawLoads!$E$31,RawLoads!$A:$A,NTarg_GSA!$A8)</f>
        <v>0</v>
      </c>
      <c r="D8" s="5">
        <f t="shared" si="0"/>
        <v>0</v>
      </c>
    </row>
    <row r="9" spans="1:4" x14ac:dyDescent="0.2">
      <c r="A9" t="s">
        <v>62</v>
      </c>
      <c r="B9" s="5">
        <f>SUMIFS(RawLoads!$J:$J,RawLoads!$E:$E,RawLoads!$E$31,RawLoads!$A:$A,NTarg_GSA!$A9)</f>
        <v>0</v>
      </c>
      <c r="C9" s="5">
        <f>SUMIFS(RawLoads!$I:$I,RawLoads!$E:$E,RawLoads!$E$31,RawLoads!$A:$A,NTarg_GSA!$A9)</f>
        <v>0</v>
      </c>
      <c r="D9" s="5">
        <f t="shared" si="0"/>
        <v>0</v>
      </c>
    </row>
    <row r="10" spans="1:4" x14ac:dyDescent="0.2">
      <c r="A10" t="s">
        <v>63</v>
      </c>
      <c r="B10" s="5">
        <f>SUMIFS(RawLoads!$J:$J,RawLoads!$E:$E,RawLoads!$E$31,RawLoads!$A:$A,NTarg_GSA!$A10)</f>
        <v>0</v>
      </c>
      <c r="C10" s="5">
        <f>SUMIFS(RawLoads!$I:$I,RawLoads!$E:$E,RawLoads!$E$31,RawLoads!$A:$A,NTarg_GSA!$A10)</f>
        <v>0</v>
      </c>
      <c r="D10" s="5">
        <f t="shared" si="0"/>
        <v>0</v>
      </c>
    </row>
    <row r="11" spans="1:4" x14ac:dyDescent="0.2">
      <c r="A11" t="s">
        <v>64</v>
      </c>
      <c r="B11" s="5">
        <f>SUMIFS(RawLoads!$J:$J,RawLoads!$E:$E,RawLoads!$E$31,RawLoads!$A:$A,NTarg_GSA!$A11)</f>
        <v>0</v>
      </c>
      <c r="C11" s="5">
        <f>SUMIFS(RawLoads!$I:$I,RawLoads!$E:$E,RawLoads!$E$31,RawLoads!$A:$A,NTarg_GSA!$A11)</f>
        <v>0</v>
      </c>
      <c r="D11" s="5">
        <f t="shared" si="0"/>
        <v>0</v>
      </c>
    </row>
    <row r="12" spans="1:4" x14ac:dyDescent="0.2">
      <c r="A12" t="s">
        <v>65</v>
      </c>
      <c r="B12" s="5">
        <f>SUMIFS(RawLoads!$J:$J,RawLoads!$E:$E,RawLoads!$E$31,RawLoads!$A:$A,NTarg_GSA!$A12)</f>
        <v>0</v>
      </c>
      <c r="C12" s="5">
        <f>SUMIFS(RawLoads!$I:$I,RawLoads!$E:$E,RawLoads!$E$31,RawLoads!$A:$A,NTarg_GSA!$A12)</f>
        <v>0</v>
      </c>
      <c r="D12" s="5">
        <f t="shared" si="0"/>
        <v>0</v>
      </c>
    </row>
    <row r="13" spans="1:4" x14ac:dyDescent="0.2">
      <c r="A13" t="s">
        <v>66</v>
      </c>
      <c r="B13" s="5">
        <f>SUMIFS(RawLoads!$J:$J,RawLoads!$E:$E,RawLoads!$E$31,RawLoads!$A:$A,NTarg_GSA!$A13)</f>
        <v>0</v>
      </c>
      <c r="C13" s="5">
        <f>SUMIFS(RawLoads!$I:$I,RawLoads!$E:$E,RawLoads!$E$31,RawLoads!$A:$A,NTarg_GSA!$A13)</f>
        <v>0</v>
      </c>
      <c r="D13" s="5">
        <f t="shared" si="0"/>
        <v>0</v>
      </c>
    </row>
    <row r="14" spans="1:4" x14ac:dyDescent="0.2">
      <c r="A14" t="s">
        <v>68</v>
      </c>
      <c r="B14" s="5">
        <f>SUMIFS(RawLoads!$J:$J,RawLoads!$E:$E,RawLoads!$E$31,RawLoads!$A:$A,NTarg_GSA!$A14)</f>
        <v>0</v>
      </c>
      <c r="C14" s="5">
        <f>SUMIFS(RawLoads!$I:$I,RawLoads!$E:$E,RawLoads!$E$31,RawLoads!$A:$A,NTarg_GSA!$A14)</f>
        <v>0</v>
      </c>
      <c r="D14" s="5">
        <f t="shared" si="0"/>
        <v>0</v>
      </c>
    </row>
    <row r="15" spans="1:4" x14ac:dyDescent="0.2">
      <c r="A15" t="s">
        <v>69</v>
      </c>
      <c r="B15" s="5">
        <f>SUMIFS(RawLoads!$J:$J,RawLoads!$E:$E,RawLoads!$E$31,RawLoads!$A:$A,NTarg_GSA!$A15)</f>
        <v>0</v>
      </c>
      <c r="C15" s="5">
        <f>SUMIFS(RawLoads!$I:$I,RawLoads!$E:$E,RawLoads!$E$31,RawLoads!$A:$A,NTarg_GSA!$A15)</f>
        <v>0</v>
      </c>
      <c r="D15" s="5">
        <f t="shared" si="0"/>
        <v>0</v>
      </c>
    </row>
    <row r="16" spans="1:4" x14ac:dyDescent="0.2">
      <c r="A16" t="s">
        <v>70</v>
      </c>
      <c r="B16" s="5">
        <f>SUMIFS(RawLoads!$J:$J,RawLoads!$E:$E,RawLoads!$E$31,RawLoads!$A:$A,NTarg_GSA!$A16)</f>
        <v>0</v>
      </c>
      <c r="C16" s="5">
        <f>SUMIFS(RawLoads!$I:$I,RawLoads!$E:$E,RawLoads!$E$31,RawLoads!$A:$A,NTarg_GSA!$A16)</f>
        <v>0</v>
      </c>
      <c r="D16" s="5">
        <f t="shared" si="0"/>
        <v>0</v>
      </c>
    </row>
    <row r="17" spans="1:4" x14ac:dyDescent="0.2">
      <c r="A17" t="s">
        <v>72</v>
      </c>
      <c r="B17" s="5">
        <f>SUMIFS(RawLoads!$J:$J,RawLoads!$E:$E,RawLoads!$E$31,RawLoads!$A:$A,NTarg_GSA!$A17)</f>
        <v>0</v>
      </c>
      <c r="C17" s="5">
        <f>SUMIFS(RawLoads!$I:$I,RawLoads!$E:$E,RawLoads!$E$31,RawLoads!$A:$A,NTarg_GSA!$A17)</f>
        <v>0</v>
      </c>
      <c r="D17" s="5">
        <f t="shared" si="0"/>
        <v>0</v>
      </c>
    </row>
    <row r="18" spans="1:4" x14ac:dyDescent="0.2">
      <c r="A18" t="s">
        <v>73</v>
      </c>
      <c r="B18" s="5">
        <f>SUMIFS(RawLoads!$J:$J,RawLoads!$E:$E,RawLoads!$E$31,RawLoads!$A:$A,NTarg_GSA!$A18)</f>
        <v>0.54387493059039105</v>
      </c>
      <c r="C18" s="5">
        <f>SUMIFS(RawLoads!$I:$I,RawLoads!$E:$E,RawLoads!$E$31,RawLoads!$A:$A,NTarg_GSA!$A18)</f>
        <v>0.33967366345519306</v>
      </c>
      <c r="D18" s="5">
        <f t="shared" si="0"/>
        <v>-0.20420126713519798</v>
      </c>
    </row>
    <row r="19" spans="1:4" x14ac:dyDescent="0.2">
      <c r="A19" t="s">
        <v>74</v>
      </c>
      <c r="B19" s="5">
        <f>SUMIFS(RawLoads!$J:$J,RawLoads!$E:$E,RawLoads!$E$31,RawLoads!$A:$A,NTarg_GSA!$A19)</f>
        <v>0</v>
      </c>
      <c r="C19" s="5">
        <f>SUMIFS(RawLoads!$I:$I,RawLoads!$E:$E,RawLoads!$E$31,RawLoads!$A:$A,NTarg_GSA!$A19)</f>
        <v>0</v>
      </c>
      <c r="D19" s="5">
        <f t="shared" si="0"/>
        <v>0</v>
      </c>
    </row>
    <row r="20" spans="1:4" x14ac:dyDescent="0.2">
      <c r="A20" t="s">
        <v>75</v>
      </c>
      <c r="B20" s="5">
        <f>SUMIFS(RawLoads!$J:$J,RawLoads!$E:$E,RawLoads!$E$31,RawLoads!$A:$A,NTarg_GSA!$A20)</f>
        <v>0</v>
      </c>
      <c r="C20" s="5">
        <f>SUMIFS(RawLoads!$I:$I,RawLoads!$E:$E,RawLoads!$E$31,RawLoads!$A:$A,NTarg_GSA!$A20)</f>
        <v>0</v>
      </c>
      <c r="D20" s="5">
        <f t="shared" si="0"/>
        <v>0</v>
      </c>
    </row>
    <row r="21" spans="1:4" x14ac:dyDescent="0.2">
      <c r="A21" t="s">
        <v>76</v>
      </c>
      <c r="B21" s="5">
        <f>SUMIFS(RawLoads!$J:$J,RawLoads!$E:$E,RawLoads!$E$31,RawLoads!$A:$A,NTarg_GSA!$A21)</f>
        <v>0</v>
      </c>
      <c r="C21" s="5">
        <f>SUMIFS(RawLoads!$I:$I,RawLoads!$E:$E,RawLoads!$E$31,RawLoads!$A:$A,NTarg_GSA!$A21)</f>
        <v>0</v>
      </c>
      <c r="D21" s="5">
        <f t="shared" si="0"/>
        <v>0</v>
      </c>
    </row>
    <row r="22" spans="1:4" x14ac:dyDescent="0.2">
      <c r="A22" t="s">
        <v>77</v>
      </c>
      <c r="B22" s="5">
        <f>SUMIFS(RawLoads!$J:$J,RawLoads!$E:$E,RawLoads!$E$31,RawLoads!$A:$A,NTarg_GSA!$A22)</f>
        <v>0</v>
      </c>
      <c r="C22" s="5">
        <f>SUMIFS(RawLoads!$I:$I,RawLoads!$E:$E,RawLoads!$E$31,RawLoads!$A:$A,NTarg_GSA!$A22)</f>
        <v>0</v>
      </c>
      <c r="D22" s="5">
        <f t="shared" si="0"/>
        <v>0</v>
      </c>
    </row>
    <row r="23" spans="1:4" x14ac:dyDescent="0.2">
      <c r="A23" t="s">
        <v>78</v>
      </c>
      <c r="B23" s="5">
        <f>SUMIFS(RawLoads!$J:$J,RawLoads!$E:$E,RawLoads!$E$31,RawLoads!$A:$A,NTarg_GSA!$A23)</f>
        <v>0</v>
      </c>
      <c r="C23" s="5">
        <f>SUMIFS(RawLoads!$I:$I,RawLoads!$E:$E,RawLoads!$E$31,RawLoads!$A:$A,NTarg_GSA!$A23)</f>
        <v>0</v>
      </c>
      <c r="D23" s="5">
        <f t="shared" si="0"/>
        <v>0</v>
      </c>
    </row>
    <row r="24" spans="1:4" x14ac:dyDescent="0.2">
      <c r="A24" t="s">
        <v>79</v>
      </c>
      <c r="B24" s="5">
        <f>SUMIFS(RawLoads!$J:$J,RawLoads!$E:$E,RawLoads!$E$31,RawLoads!$A:$A,NTarg_GSA!$A24)</f>
        <v>0</v>
      </c>
      <c r="C24" s="5">
        <f>SUMIFS(RawLoads!$I:$I,RawLoads!$E:$E,RawLoads!$E$31,RawLoads!$A:$A,NTarg_GSA!$A24)</f>
        <v>0</v>
      </c>
      <c r="D24" s="5">
        <f t="shared" si="0"/>
        <v>0</v>
      </c>
    </row>
    <row r="25" spans="1:4" x14ac:dyDescent="0.2">
      <c r="A25" t="s">
        <v>80</v>
      </c>
      <c r="B25" s="5">
        <f>SUMIFS(RawLoads!$J:$J,RawLoads!$E:$E,RawLoads!$E$31,RawLoads!$A:$A,NTarg_GSA!$A25)</f>
        <v>0</v>
      </c>
      <c r="C25" s="5">
        <f>SUMIFS(RawLoads!$I:$I,RawLoads!$E:$E,RawLoads!$E$31,RawLoads!$A:$A,NTarg_GSA!$A25)</f>
        <v>0</v>
      </c>
      <c r="D25" s="5">
        <f t="shared" si="0"/>
        <v>0</v>
      </c>
    </row>
    <row r="26" spans="1:4" x14ac:dyDescent="0.2">
      <c r="A26" t="s">
        <v>81</v>
      </c>
      <c r="B26" s="5">
        <f>SUMIFS(RawLoads!$J:$J,RawLoads!$E:$E,RawLoads!$E$31,RawLoads!$A:$A,NTarg_GSA!$A26)</f>
        <v>0</v>
      </c>
      <c r="C26" s="5">
        <f>SUMIFS(RawLoads!$I:$I,RawLoads!$E:$E,RawLoads!$E$31,RawLoads!$A:$A,NTarg_GSA!$A26)</f>
        <v>0</v>
      </c>
      <c r="D26" s="5">
        <f t="shared" si="0"/>
        <v>0</v>
      </c>
    </row>
    <row r="27" spans="1:4" x14ac:dyDescent="0.2">
      <c r="A27" t="s">
        <v>82</v>
      </c>
      <c r="B27" s="5">
        <f>SUMIFS(RawLoads!$J:$J,RawLoads!$E:$E,RawLoads!$E$31,RawLoads!$A:$A,NTarg_GSA!$A27)</f>
        <v>26.837462825700602</v>
      </c>
      <c r="C27" s="5">
        <f>SUMIFS(RawLoads!$I:$I,RawLoads!$E:$E,RawLoads!$E$31,RawLoads!$A:$A,NTarg_GSA!$A27)</f>
        <v>17.142159342161456</v>
      </c>
      <c r="D27" s="5">
        <f t="shared" si="0"/>
        <v>-9.6953034835391456</v>
      </c>
    </row>
    <row r="28" spans="1:4" x14ac:dyDescent="0.2">
      <c r="A28" t="s">
        <v>83</v>
      </c>
      <c r="B28" s="5">
        <f>SUMIFS(RawLoads!$J:$J,RawLoads!$E:$E,RawLoads!$E$31,RawLoads!$A:$A,NTarg_GSA!$A28)</f>
        <v>8.5088120885193295</v>
      </c>
      <c r="C28" s="5">
        <f>SUMIFS(RawLoads!$I:$I,RawLoads!$E:$E,RawLoads!$E$31,RawLoads!$A:$A,NTarg_GSA!$A28)</f>
        <v>3.2072846803073136</v>
      </c>
      <c r="D28" s="5">
        <f t="shared" si="0"/>
        <v>-5.3015274082120154</v>
      </c>
    </row>
    <row r="29" spans="1:4" x14ac:dyDescent="0.2">
      <c r="A29" t="s">
        <v>84</v>
      </c>
      <c r="B29" s="5">
        <f>SUMIFS(RawLoads!$J:$J,RawLoads!$E:$E,RawLoads!$E$31,RawLoads!$A:$A,NTarg_GSA!$A29)</f>
        <v>0</v>
      </c>
      <c r="C29" s="5">
        <f>SUMIFS(RawLoads!$I:$I,RawLoads!$E:$E,RawLoads!$E$31,RawLoads!$A:$A,NTarg_GSA!$A29)</f>
        <v>0</v>
      </c>
      <c r="D29" s="5">
        <f t="shared" si="0"/>
        <v>0</v>
      </c>
    </row>
    <row r="30" spans="1:4" x14ac:dyDescent="0.2">
      <c r="A30" t="s">
        <v>85</v>
      </c>
      <c r="B30" s="5">
        <f>SUMIFS(RawLoads!$J:$J,RawLoads!$E:$E,RawLoads!$E$31,RawLoads!$A:$A,NTarg_GSA!$A30)</f>
        <v>0</v>
      </c>
      <c r="C30" s="5">
        <f>SUMIFS(RawLoads!$I:$I,RawLoads!$E:$E,RawLoads!$E$31,RawLoads!$A:$A,NTarg_GSA!$A30)</f>
        <v>0</v>
      </c>
      <c r="D30" s="5">
        <f t="shared" si="0"/>
        <v>0</v>
      </c>
    </row>
    <row r="31" spans="1:4" x14ac:dyDescent="0.2">
      <c r="A31" t="s">
        <v>86</v>
      </c>
      <c r="B31" s="5">
        <f>SUMIFS(RawLoads!$J:$J,RawLoads!$E:$E,RawLoads!$E$31,RawLoads!$A:$A,NTarg_GSA!$A31)</f>
        <v>0</v>
      </c>
      <c r="C31" s="5">
        <f>SUMIFS(RawLoads!$I:$I,RawLoads!$E:$E,RawLoads!$E$31,RawLoads!$A:$A,NTarg_GSA!$A31)</f>
        <v>0</v>
      </c>
      <c r="D31" s="5">
        <f t="shared" si="0"/>
        <v>0</v>
      </c>
    </row>
    <row r="32" spans="1:4" x14ac:dyDescent="0.2">
      <c r="A32" t="s">
        <v>87</v>
      </c>
      <c r="B32" s="5">
        <f>SUMIFS(RawLoads!$J:$J,RawLoads!$E:$E,RawLoads!$E$31,RawLoads!$A:$A,NTarg_GSA!$A32)</f>
        <v>0</v>
      </c>
      <c r="C32" s="5">
        <f>SUMIFS(RawLoads!$I:$I,RawLoads!$E:$E,RawLoads!$E$31,RawLoads!$A:$A,NTarg_GSA!$A32)</f>
        <v>0</v>
      </c>
      <c r="D32" s="5">
        <f t="shared" si="0"/>
        <v>0</v>
      </c>
    </row>
    <row r="33" spans="1:4" x14ac:dyDescent="0.2">
      <c r="A33" t="s">
        <v>88</v>
      </c>
      <c r="B33" s="5">
        <f>SUMIFS(RawLoads!$J:$J,RawLoads!$E:$E,RawLoads!$E$31,RawLoads!$A:$A,NTarg_GSA!$A33)</f>
        <v>0</v>
      </c>
      <c r="C33" s="5">
        <f>SUMIFS(RawLoads!$I:$I,RawLoads!$E:$E,RawLoads!$E$31,RawLoads!$A:$A,NTarg_GSA!$A33)</f>
        <v>0</v>
      </c>
      <c r="D33" s="5">
        <f t="shared" si="0"/>
        <v>0</v>
      </c>
    </row>
    <row r="34" spans="1:4" x14ac:dyDescent="0.2">
      <c r="A34" t="s">
        <v>89</v>
      </c>
      <c r="B34" s="5">
        <f>SUMIFS(RawLoads!$J:$J,RawLoads!$E:$E,RawLoads!$E$31,RawLoads!$A:$A,NTarg_GSA!$A34)</f>
        <v>0</v>
      </c>
      <c r="C34" s="5">
        <f>SUMIFS(RawLoads!$I:$I,RawLoads!$E:$E,RawLoads!$E$31,RawLoads!$A:$A,NTarg_GSA!$A34)</f>
        <v>0</v>
      </c>
      <c r="D34" s="5">
        <f t="shared" si="0"/>
        <v>0</v>
      </c>
    </row>
    <row r="35" spans="1:4" x14ac:dyDescent="0.2">
      <c r="A35" t="s">
        <v>90</v>
      </c>
      <c r="B35" s="5">
        <f>SUMIFS(RawLoads!$J:$J,RawLoads!$E:$E,RawLoads!$E$31,RawLoads!$A:$A,NTarg_GSA!$A35)</f>
        <v>0</v>
      </c>
      <c r="C35" s="5">
        <f>SUMIFS(RawLoads!$I:$I,RawLoads!$E:$E,RawLoads!$E$31,RawLoads!$A:$A,NTarg_GSA!$A35)</f>
        <v>0</v>
      </c>
      <c r="D35" s="5">
        <f t="shared" si="0"/>
        <v>0</v>
      </c>
    </row>
    <row r="36" spans="1:4" x14ac:dyDescent="0.2">
      <c r="A36" t="s">
        <v>91</v>
      </c>
      <c r="B36" s="5">
        <f>SUMIFS(RawLoads!$J:$J,RawLoads!$E:$E,RawLoads!$E$31,RawLoads!$A:$A,NTarg_GSA!$A36)</f>
        <v>0</v>
      </c>
      <c r="C36" s="5">
        <f>SUMIFS(RawLoads!$I:$I,RawLoads!$E:$E,RawLoads!$E$31,RawLoads!$A:$A,NTarg_GSA!$A36)</f>
        <v>0</v>
      </c>
      <c r="D36" s="5">
        <f t="shared" si="0"/>
        <v>0</v>
      </c>
    </row>
    <row r="37" spans="1:4" x14ac:dyDescent="0.2">
      <c r="A37" t="s">
        <v>92</v>
      </c>
      <c r="B37" s="5">
        <f>SUMIFS(RawLoads!$J:$J,RawLoads!$E:$E,RawLoads!$E$31,RawLoads!$A:$A,NTarg_GSA!$A37)</f>
        <v>0</v>
      </c>
      <c r="C37" s="5">
        <f>SUMIFS(RawLoads!$I:$I,RawLoads!$E:$E,RawLoads!$E$31,RawLoads!$A:$A,NTarg_GSA!$A37)</f>
        <v>0</v>
      </c>
      <c r="D37" s="5">
        <f t="shared" si="0"/>
        <v>0</v>
      </c>
    </row>
    <row r="38" spans="1:4" x14ac:dyDescent="0.2">
      <c r="A38" t="s">
        <v>93</v>
      </c>
      <c r="B38" s="5">
        <f>SUMIFS(RawLoads!$J:$J,RawLoads!$E:$E,RawLoads!$E$31,RawLoads!$A:$A,NTarg_GSA!$A38)</f>
        <v>0</v>
      </c>
      <c r="C38" s="5">
        <f>SUMIFS(RawLoads!$I:$I,RawLoads!$E:$E,RawLoads!$E$31,RawLoads!$A:$A,NTarg_GSA!$A38)</f>
        <v>0</v>
      </c>
      <c r="D38" s="5">
        <f t="shared" si="0"/>
        <v>0</v>
      </c>
    </row>
    <row r="39" spans="1:4" x14ac:dyDescent="0.2">
      <c r="A39" t="s">
        <v>94</v>
      </c>
      <c r="B39" s="5">
        <f>SUMIFS(RawLoads!$J:$J,RawLoads!$E:$E,RawLoads!$E$31,RawLoads!$A:$A,NTarg_GSA!$A39)</f>
        <v>0</v>
      </c>
      <c r="C39" s="5">
        <f>SUMIFS(RawLoads!$I:$I,RawLoads!$E:$E,RawLoads!$E$31,RawLoads!$A:$A,NTarg_GSA!$A39)</f>
        <v>0</v>
      </c>
      <c r="D39" s="5">
        <f t="shared" si="0"/>
        <v>0</v>
      </c>
    </row>
    <row r="40" spans="1:4" x14ac:dyDescent="0.2">
      <c r="A40" t="s">
        <v>95</v>
      </c>
      <c r="B40" s="5">
        <f>SUMIFS(RawLoads!$J:$J,RawLoads!$E:$E,RawLoads!$E$31,RawLoads!$A:$A,NTarg_GSA!$A40)</f>
        <v>0</v>
      </c>
      <c r="C40" s="5">
        <f>SUMIFS(RawLoads!$I:$I,RawLoads!$E:$E,RawLoads!$E$31,RawLoads!$A:$A,NTarg_GSA!$A40)</f>
        <v>0</v>
      </c>
      <c r="D40" s="5">
        <f t="shared" si="0"/>
        <v>0</v>
      </c>
    </row>
    <row r="41" spans="1:4" x14ac:dyDescent="0.2">
      <c r="A41" t="s">
        <v>96</v>
      </c>
      <c r="B41" s="5">
        <f>SUMIFS(RawLoads!$J:$J,RawLoads!$E:$E,RawLoads!$E$31,RawLoads!$A:$A,NTarg_GSA!$A41)</f>
        <v>0</v>
      </c>
      <c r="C41" s="5">
        <f>SUMIFS(RawLoads!$I:$I,RawLoads!$E:$E,RawLoads!$E$31,RawLoads!$A:$A,NTarg_GSA!$A41)</f>
        <v>0</v>
      </c>
      <c r="D41" s="5">
        <f t="shared" si="0"/>
        <v>0</v>
      </c>
    </row>
    <row r="42" spans="1:4" x14ac:dyDescent="0.2">
      <c r="A42" t="s">
        <v>97</v>
      </c>
      <c r="B42" s="5">
        <f>SUMIFS(RawLoads!$J:$J,RawLoads!$E:$E,RawLoads!$E$31,RawLoads!$A:$A,NTarg_GSA!$A42)</f>
        <v>0</v>
      </c>
      <c r="C42" s="5">
        <f>SUMIFS(RawLoads!$I:$I,RawLoads!$E:$E,RawLoads!$E$31,RawLoads!$A:$A,NTarg_GSA!$A42)</f>
        <v>0</v>
      </c>
      <c r="D42" s="5">
        <f t="shared" si="0"/>
        <v>0</v>
      </c>
    </row>
    <row r="43" spans="1:4" x14ac:dyDescent="0.2">
      <c r="A43" t="s">
        <v>98</v>
      </c>
      <c r="B43" s="5">
        <f>SUMIFS(RawLoads!$J:$J,RawLoads!$E:$E,RawLoads!$E$31,RawLoads!$A:$A,NTarg_GSA!$A43)</f>
        <v>0</v>
      </c>
      <c r="C43" s="5">
        <f>SUMIFS(RawLoads!$I:$I,RawLoads!$E:$E,RawLoads!$E$31,RawLoads!$A:$A,NTarg_GSA!$A43)</f>
        <v>0</v>
      </c>
      <c r="D43" s="5">
        <f t="shared" si="0"/>
        <v>0</v>
      </c>
    </row>
    <row r="44" spans="1:4" x14ac:dyDescent="0.2">
      <c r="A44" t="s">
        <v>99</v>
      </c>
      <c r="B44" s="5">
        <f>SUMIFS(RawLoads!$J:$J,RawLoads!$E:$E,RawLoads!$E$31,RawLoads!$A:$A,NTarg_GSA!$A44)</f>
        <v>0</v>
      </c>
      <c r="C44" s="5">
        <f>SUMIFS(RawLoads!$I:$I,RawLoads!$E:$E,RawLoads!$E$31,RawLoads!$A:$A,NTarg_GSA!$A44)</f>
        <v>0</v>
      </c>
      <c r="D44" s="5">
        <f t="shared" si="0"/>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ScenarioDetails</vt:lpstr>
      <vt:lpstr>RawLoads</vt:lpstr>
      <vt:lpstr>NTarg_All</vt:lpstr>
      <vt:lpstr>PTarg_All</vt:lpstr>
      <vt:lpstr>NTarg_NonFed</vt:lpstr>
      <vt:lpstr>NTarg_DOD</vt:lpstr>
      <vt:lpstr>NTarg_NPS</vt:lpstr>
      <vt:lpstr>NTarg_USFWS</vt:lpstr>
      <vt:lpstr>NTarg_GSA</vt:lpstr>
      <vt:lpstr>PTarg_NonFed</vt:lpstr>
      <vt:lpstr>PTarg_DOD</vt:lpstr>
      <vt:lpstr>PTarg_NPS</vt:lpstr>
      <vt:lpstr>PTarg_USFWS</vt:lpstr>
      <vt:lpstr>PTarg_GSA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Thynge</dc:creator>
  <cp:lastModifiedBy>Katherine Wares</cp:lastModifiedBy>
  <dcterms:created xsi:type="dcterms:W3CDTF">2015-08-12T17:24:42Z</dcterms:created>
  <dcterms:modified xsi:type="dcterms:W3CDTF">2018-11-13T14:36:18Z</dcterms:modified>
</cp:coreProperties>
</file>