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ubin\Desktop\DIWG January 2015\"/>
    </mc:Choice>
  </mc:AlternateContent>
  <bookViews>
    <workbookView xWindow="120" yWindow="90" windowWidth="15180" windowHeight="8070" activeTab="5"/>
  </bookViews>
  <sheets>
    <sheet name="TN" sheetId="1" r:id="rId1"/>
    <sheet name="TP" sheetId="2" r:id="rId2"/>
    <sheet name="TKN" sheetId="3" r:id="rId3"/>
    <sheet name="NH3" sheetId="4" r:id="rId4"/>
    <sheet name="NO3" sheetId="5" r:id="rId5"/>
    <sheet name="PO4" sheetId="7" r:id="rId6"/>
    <sheet name="NO2+NO3" sheetId="6" r:id="rId7"/>
  </sheets>
  <calcPr calcId="152511"/>
</workbook>
</file>

<file path=xl/calcChain.xml><?xml version="1.0" encoding="utf-8"?>
<calcChain xmlns="http://schemas.openxmlformats.org/spreadsheetml/2006/main">
  <c r="H5" i="4" l="1"/>
  <c r="E3" i="1"/>
  <c r="H35" i="2"/>
  <c r="H37" i="4"/>
  <c r="H3" i="1"/>
  <c r="H6" i="5"/>
  <c r="H7" i="5"/>
  <c r="H3" i="3"/>
  <c r="H40" i="2"/>
  <c r="H37" i="2"/>
  <c r="H3" i="2"/>
  <c r="H37" i="1"/>
  <c r="H38" i="1"/>
  <c r="H6" i="1"/>
  <c r="H37" i="7"/>
  <c r="H38" i="7"/>
  <c r="H39" i="7"/>
  <c r="H40" i="7"/>
  <c r="H41" i="7"/>
  <c r="H36" i="7"/>
  <c r="F36" i="7"/>
  <c r="E36" i="7"/>
  <c r="E7" i="7"/>
  <c r="F6" i="7"/>
  <c r="H3" i="7"/>
  <c r="H4" i="7"/>
  <c r="H5" i="7"/>
  <c r="H6" i="7"/>
  <c r="H7" i="7"/>
  <c r="H8" i="7"/>
  <c r="H9" i="7"/>
  <c r="H10" i="7"/>
  <c r="H11" i="7"/>
  <c r="F3" i="7"/>
  <c r="E3" i="7"/>
  <c r="H37" i="6"/>
  <c r="H38" i="6"/>
  <c r="H39" i="6"/>
  <c r="H40" i="6"/>
  <c r="H41" i="6"/>
  <c r="H36" i="6"/>
  <c r="F36" i="6"/>
  <c r="E36" i="6"/>
  <c r="H6" i="6"/>
  <c r="E6" i="6"/>
  <c r="F6" i="6"/>
  <c r="F3" i="6"/>
  <c r="H4" i="6"/>
  <c r="H5" i="6"/>
  <c r="H7" i="6"/>
  <c r="H8" i="6"/>
  <c r="H9" i="6"/>
  <c r="H10" i="6"/>
  <c r="H11" i="6"/>
  <c r="H3" i="6"/>
  <c r="E3" i="6"/>
  <c r="H31" i="5"/>
  <c r="H32" i="5"/>
  <c r="H30" i="5"/>
  <c r="F30" i="5"/>
  <c r="E30" i="5"/>
  <c r="E7" i="5"/>
  <c r="F7" i="5"/>
  <c r="F3" i="5"/>
  <c r="H4" i="5"/>
  <c r="H5" i="5"/>
  <c r="H3" i="5"/>
  <c r="E3" i="5"/>
  <c r="H38" i="4"/>
  <c r="H39" i="4"/>
  <c r="H40" i="4"/>
  <c r="H41" i="4"/>
  <c r="H42" i="4"/>
  <c r="F37" i="4"/>
  <c r="E37" i="4"/>
  <c r="H8" i="4"/>
  <c r="H4" i="4"/>
  <c r="H6" i="4"/>
  <c r="H7" i="4"/>
  <c r="H9" i="4"/>
  <c r="H10" i="4"/>
  <c r="H11" i="4"/>
  <c r="H3" i="4"/>
  <c r="F10" i="4"/>
  <c r="F3" i="4"/>
  <c r="E3" i="4"/>
  <c r="E9" i="4"/>
  <c r="H30" i="3"/>
  <c r="F30" i="3"/>
  <c r="E30" i="3"/>
  <c r="E28" i="3"/>
  <c r="H29" i="3"/>
  <c r="H28" i="3"/>
  <c r="F29" i="3"/>
  <c r="E29" i="3"/>
  <c r="F28" i="3"/>
  <c r="H4" i="3"/>
  <c r="H5" i="3"/>
  <c r="F5" i="3"/>
  <c r="F4" i="3"/>
  <c r="E4" i="3"/>
  <c r="E5" i="3"/>
  <c r="F3" i="3"/>
  <c r="E3" i="3"/>
  <c r="H36" i="2"/>
  <c r="H38" i="2"/>
  <c r="H39" i="2"/>
  <c r="F35" i="2"/>
  <c r="F36" i="2"/>
  <c r="F37" i="2"/>
  <c r="F38" i="2"/>
  <c r="F39" i="2"/>
  <c r="F40" i="2"/>
  <c r="E36" i="2"/>
  <c r="E37" i="2"/>
  <c r="E38" i="2"/>
  <c r="E39" i="2"/>
  <c r="E40" i="2"/>
  <c r="E35" i="2"/>
  <c r="F3" i="2"/>
  <c r="E3" i="2"/>
  <c r="H4" i="2"/>
  <c r="H5" i="2"/>
  <c r="H6" i="2"/>
  <c r="H7" i="2"/>
  <c r="H8" i="2"/>
  <c r="H9" i="2"/>
  <c r="H10" i="2"/>
  <c r="H11" i="2"/>
  <c r="H36" i="1"/>
  <c r="H39" i="1"/>
  <c r="H40" i="1"/>
  <c r="H35" i="1"/>
  <c r="F36" i="1"/>
  <c r="F37" i="1"/>
  <c r="F38" i="1"/>
  <c r="F39" i="1"/>
  <c r="F40" i="1"/>
  <c r="F35" i="1"/>
  <c r="E36" i="1"/>
  <c r="E37" i="1"/>
  <c r="E38" i="1"/>
  <c r="E39" i="1"/>
  <c r="E40" i="1"/>
  <c r="E35" i="1"/>
  <c r="H4" i="1"/>
  <c r="H5" i="1"/>
  <c r="H7" i="1"/>
  <c r="H8" i="1"/>
  <c r="H9" i="1"/>
  <c r="H10" i="1"/>
  <c r="H11" i="1"/>
  <c r="F4" i="1"/>
  <c r="F5" i="1"/>
  <c r="F6" i="1"/>
  <c r="F7" i="1"/>
  <c r="F8" i="1"/>
  <c r="F9" i="1"/>
  <c r="F10" i="1"/>
  <c r="F11" i="1"/>
  <c r="F3" i="1"/>
  <c r="E4" i="1"/>
  <c r="E5" i="1"/>
  <c r="E6" i="1"/>
  <c r="E7" i="1"/>
  <c r="E8" i="1"/>
  <c r="E9" i="1"/>
  <c r="E10" i="1"/>
  <c r="E11" i="1"/>
  <c r="F41" i="7"/>
  <c r="E41" i="7"/>
  <c r="F40" i="7"/>
  <c r="E40" i="7"/>
  <c r="F39" i="7"/>
  <c r="E39" i="7"/>
  <c r="F38" i="7"/>
  <c r="E38" i="7"/>
  <c r="F37" i="7"/>
  <c r="E37" i="7"/>
  <c r="F11" i="7"/>
  <c r="E11" i="7"/>
  <c r="F10" i="7"/>
  <c r="E10" i="7"/>
  <c r="F9" i="7"/>
  <c r="E9" i="7"/>
  <c r="F8" i="7"/>
  <c r="E8" i="7"/>
  <c r="F7" i="7"/>
  <c r="E6" i="7"/>
  <c r="F5" i="7"/>
  <c r="E5" i="7"/>
  <c r="F4" i="7"/>
  <c r="E4" i="7"/>
  <c r="F41" i="6"/>
  <c r="E41" i="6"/>
  <c r="F40" i="6"/>
  <c r="E40" i="6"/>
  <c r="F39" i="6"/>
  <c r="E39" i="6"/>
  <c r="F38" i="6"/>
  <c r="E38" i="6"/>
  <c r="F37" i="6"/>
  <c r="E37" i="6"/>
  <c r="F11" i="6"/>
  <c r="E11" i="6"/>
  <c r="F10" i="6"/>
  <c r="E10" i="6"/>
  <c r="F9" i="6"/>
  <c r="E9" i="6"/>
  <c r="F8" i="6"/>
  <c r="E8" i="6"/>
  <c r="F7" i="6"/>
  <c r="E7" i="6"/>
  <c r="F5" i="6"/>
  <c r="E5" i="6"/>
  <c r="F4" i="6"/>
  <c r="E4" i="6"/>
  <c r="F32" i="5"/>
  <c r="E32" i="5"/>
  <c r="F31" i="5"/>
  <c r="E31" i="5"/>
  <c r="F6" i="5"/>
  <c r="E6" i="5"/>
  <c r="F5" i="5"/>
  <c r="E5" i="5"/>
  <c r="F4" i="5"/>
  <c r="E4" i="5"/>
  <c r="F42" i="4"/>
  <c r="E42" i="4"/>
  <c r="F41" i="4"/>
  <c r="E41" i="4"/>
  <c r="F40" i="4"/>
  <c r="E40" i="4"/>
  <c r="F39" i="4"/>
  <c r="E39" i="4"/>
  <c r="F38" i="4"/>
  <c r="E38" i="4"/>
  <c r="F11" i="4"/>
  <c r="E11" i="4"/>
  <c r="E10" i="4"/>
  <c r="F9" i="4"/>
  <c r="F8" i="4"/>
  <c r="E8" i="4"/>
  <c r="F7" i="4"/>
  <c r="E7" i="4"/>
  <c r="F6" i="4"/>
  <c r="E6" i="4"/>
  <c r="F5" i="4"/>
  <c r="E5" i="4"/>
  <c r="F4" i="4"/>
  <c r="E4" i="4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</calcChain>
</file>

<file path=xl/sharedStrings.xml><?xml version="1.0" encoding="utf-8"?>
<sst xmlns="http://schemas.openxmlformats.org/spreadsheetml/2006/main" count="337" uniqueCount="64">
  <si>
    <t>Lab ID</t>
  </si>
  <si>
    <t>Lab</t>
  </si>
  <si>
    <t>Reported Value</t>
  </si>
  <si>
    <t>% Recovery</t>
  </si>
  <si>
    <t>Diff. From MPV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</si>
  <si>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</si>
  <si>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</si>
  <si>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</si>
  <si>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</si>
  <si>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</si>
  <si>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</si>
  <si>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</si>
  <si>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</si>
  <si>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</si>
  <si>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</si>
  <si>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</si>
  <si>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</si>
  <si>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>Fairfax DPW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</si>
  <si>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</si>
  <si>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</si>
  <si>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</si>
  <si>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</si>
  <si>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</si>
  <si>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</si>
  <si>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</si>
  <si>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</si>
  <si>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</si>
  <si>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</si>
  <si>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</si>
  <si>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</si>
  <si>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</si>
  <si>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</si>
  <si>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</si>
  <si>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</si>
  <si>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</si>
  <si>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</si>
  <si>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</si>
  <si>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MPV (0.555)</t>
  </si>
  <si>
    <t xml:space="preserve">N-123 (Low Conc.)  Fall 2014    Total Nitrogen (mg/L)  </t>
  </si>
  <si>
    <t xml:space="preserve">N-124 (High Conc.)   Fall 2014    Total Nitrogen (mg/L)  </t>
  </si>
  <si>
    <t>MPV (0.730)</t>
  </si>
  <si>
    <t xml:space="preserve">N-123 (Low Conc.)  Fall 2014  Total Phosphorus (mg/L)  </t>
  </si>
  <si>
    <t>MPV (0.272)</t>
  </si>
  <si>
    <t xml:space="preserve">N-124 (High Conc.)  Fall 2014   Total Phosphorus (mg/L)  </t>
  </si>
  <si>
    <t>MPV (0.190)</t>
  </si>
  <si>
    <t>N-123 (Low Conc.)  Fall 2014  Ammonia + Organic Nitrogen (mg/L)</t>
  </si>
  <si>
    <t>MPV (0.320)</t>
  </si>
  <si>
    <t>N-124 (High Conc.)  Fall 2014  Ammonia + Organic Nitrogen (mg/L)</t>
  </si>
  <si>
    <t>N-123 (Low Conc.)  Fall 2014 Ammonia  (mg/L)</t>
  </si>
  <si>
    <t>MPV (0.279)</t>
  </si>
  <si>
    <t>N-124 (High Conc.)  Fall 2014 Ammonia  (mg/L)</t>
  </si>
  <si>
    <t>MPV (0.168)</t>
  </si>
  <si>
    <t>N-123 (Low Conc.)   Fall 2014  Nitrate (mg/L)</t>
  </si>
  <si>
    <t>MPV (0.257)</t>
  </si>
  <si>
    <t>N-124 (High Conc.)   Fall 2014 Nitrate (mg/L)</t>
  </si>
  <si>
    <t>MPV (0.550)</t>
  </si>
  <si>
    <t>N-123 (Low Conc.) Fall 2014   Orthophosphate (mg/L)</t>
  </si>
  <si>
    <t>MPV (0.255)</t>
  </si>
  <si>
    <t>N-124 (High Conc.) Fall 2014  Orthophosphate (mg/L)</t>
  </si>
  <si>
    <t>MPV (0.189)</t>
  </si>
  <si>
    <t>N-123 (Low Conc.) Fall 2014  Nitrite + Nitrate (mg/L)</t>
  </si>
  <si>
    <t>N-124 (High Conc.) Fall 2014 Nitrite + Nitrate (mg/L)</t>
  </si>
  <si>
    <t>MPV (0.556)</t>
  </si>
  <si>
    <t>MPV (0.212)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</si>
</sst>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0" fillId="0" borderId="0" xfId="0" applyFill="1" applyAlignment="1"/>
    <xf numFmtId="164" fontId="0" fillId="5" borderId="1" xfId="0" applyNumberForma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7" fillId="0" borderId="0" xfId="0" applyFont="1" applyFill="1"/>
    <xf numFmtId="0" fontId="0" fillId="0" borderId="0" xfId="0" applyFill="1" applyAlignment="1">
      <alignment horizontal="left"/>
    </xf>
  </cellXfs>
  <cellStyles count="1">
    <cellStyle name="Normal" xfId="0" builtinId="0"/>
  </cellStyles>
  <dxfs count="24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0320777066515023E-3"/>
                  <c:y val="0.20900900900900898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TN!$B$3:$B$11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TN!$C$3:$C$11</c:f>
              <c:numCache>
                <c:formatCode>0.00</c:formatCode>
                <c:ptCount val="9"/>
                <c:pt idx="0" formatCode="0.000">
                  <c:v>5.35</c:v>
                </c:pt>
                <c:pt idx="1">
                  <c:v>0.56000000000000005</c:v>
                </c:pt>
                <c:pt idx="2">
                  <c:v>0.56000000000000005</c:v>
                </c:pt>
                <c:pt idx="3" formatCode="General">
                  <c:v>0.56299999999999994</c:v>
                </c:pt>
                <c:pt idx="4" formatCode="0.000">
                  <c:v>0.64900000000000002</c:v>
                </c:pt>
                <c:pt idx="5" formatCode="General">
                  <c:v>0.54700000000000004</c:v>
                </c:pt>
                <c:pt idx="6" formatCode="General">
                  <c:v>0.57899999999999996</c:v>
                </c:pt>
                <c:pt idx="7" formatCode="General">
                  <c:v>0.59499999999999997</c:v>
                </c:pt>
                <c:pt idx="8" formatCode="General">
                  <c:v>0.56799999999999995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962331199545068E-3"/>
                  <c:y val="0.338738738738738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320777066515023E-3"/>
                  <c:y val="-2.8828828828828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5.6565974707707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4508655180212375E-17"/>
                  <c:y val="-3.96396396396396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C655D80-794D-4705-ADBF-1B4CF65E332C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rgbClr val="FFCC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TN!$H$3:$H$11</c:f>
              <c:numCache>
                <c:formatCode>0.00</c:formatCode>
                <c:ptCount val="9"/>
                <c:pt idx="0">
                  <c:v>102.02127659574468</c:v>
                </c:pt>
                <c:pt idx="1">
                  <c:v>0.10638297872340435</c:v>
                </c:pt>
                <c:pt idx="2">
                  <c:v>0.10638297872340435</c:v>
                </c:pt>
                <c:pt idx="3">
                  <c:v>0.17021276595744458</c:v>
                </c:pt>
                <c:pt idx="4">
                  <c:v>1.9999999999999993</c:v>
                </c:pt>
                <c:pt idx="5">
                  <c:v>0.17021276595744697</c:v>
                </c:pt>
                <c:pt idx="6">
                  <c:v>0.5106382978723385</c:v>
                </c:pt>
                <c:pt idx="7">
                  <c:v>0.85106382978723238</c:v>
                </c:pt>
                <c:pt idx="8">
                  <c:v>0.27659574468084897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5845128"/>
        <c:axId val="295795464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(0.555)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TN!$D$3:$D$11</c:f>
              <c:numCache>
                <c:formatCode>0.000</c:formatCode>
                <c:ptCount val="9"/>
                <c:pt idx="0">
                  <c:v>0.55500000000000005</c:v>
                </c:pt>
                <c:pt idx="1">
                  <c:v>0.55500000000000005</c:v>
                </c:pt>
                <c:pt idx="2">
                  <c:v>0.55500000000000005</c:v>
                </c:pt>
                <c:pt idx="3">
                  <c:v>0.55500000000000005</c:v>
                </c:pt>
                <c:pt idx="4">
                  <c:v>0.55500000000000005</c:v>
                </c:pt>
                <c:pt idx="5">
                  <c:v>0.55500000000000005</c:v>
                </c:pt>
                <c:pt idx="6">
                  <c:v>0.55500000000000005</c:v>
                </c:pt>
                <c:pt idx="7">
                  <c:v>0.55500000000000005</c:v>
                </c:pt>
                <c:pt idx="8">
                  <c:v>0.55500000000000005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845128"/>
        <c:axId val="295795464"/>
      </c:lineChart>
      <c:catAx>
        <c:axId val="295845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795464"/>
        <c:crosses val="autoZero"/>
        <c:auto val="1"/>
        <c:lblAlgn val="ctr"/>
        <c:lblOffset val="100"/>
        <c:noMultiLvlLbl val="0"/>
      </c:catAx>
      <c:valAx>
        <c:axId val="295795464"/>
        <c:scaling>
          <c:orientation val="minMax"/>
          <c:max val="3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r>
                  <a:rPr lang="en-US"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rPr>
                  <a:t>Reported Values (mg/L)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295845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'NO3'!$C$29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'NO3'!$B$30:$B$32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'NO3'!$C$30:$C$32</c:f>
              <c:numCache>
                <c:formatCode>0.000</c:formatCode>
                <c:ptCount val="3"/>
                <c:pt idx="0">
                  <c:v>0.54100000000000004</c:v>
                </c:pt>
                <c:pt idx="1">
                  <c:v>0.54</c:v>
                </c:pt>
                <c:pt idx="2">
                  <c:v>0.55600000000000005</c:v>
                </c:pt>
              </c:numCache>
            </c:numRef>
          </c:val>
        </c:ser>
        <c:ser>
          <c:idx val="2"/>
          <c:order val="2"/>
          <c:tx>
            <c:strRef>
              <c:f>'NO3'!$H$29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4.2462845010615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8349529791305145E-3"/>
                  <c:y val="-4.618033735777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5.03788804127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'NO3'!$B$30:$B$32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'NO3'!$H$30:$H$32</c:f>
              <c:numCache>
                <c:formatCode>0.00</c:formatCode>
                <c:ptCount val="3"/>
                <c:pt idx="0">
                  <c:v>0.4090909090909095</c:v>
                </c:pt>
                <c:pt idx="1">
                  <c:v>0.45454545454545497</c:v>
                </c:pt>
                <c:pt idx="2">
                  <c:v>0.27272727272727298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3705568"/>
        <c:axId val="293705960"/>
      </c:barChart>
      <c:lineChart>
        <c:grouping val="standard"/>
        <c:varyColors val="0"/>
        <c:ser>
          <c:idx val="1"/>
          <c:order val="1"/>
          <c:tx>
            <c:strRef>
              <c:f>'NO3'!$D$29</c:f>
              <c:strCache>
                <c:ptCount val="1"/>
                <c:pt idx="0">
                  <c:v>MPV (0.550)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'NO3'!$B$30:$B$32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'NO3'!$D$30:$D$32</c:f>
              <c:numCache>
                <c:formatCode>0.00</c:formatCode>
                <c:ptCount val="3"/>
                <c:pt idx="0">
                  <c:v>0.55000000000000004</c:v>
                </c:pt>
                <c:pt idx="1">
                  <c:v>0.55000000000000004</c:v>
                </c:pt>
                <c:pt idx="2">
                  <c:v>0.55000000000000004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05568"/>
        <c:axId val="293705960"/>
      </c:lineChart>
      <c:catAx>
        <c:axId val="29370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3705960"/>
        <c:crosses val="autoZero"/>
        <c:auto val="1"/>
        <c:lblAlgn val="ctr"/>
        <c:lblOffset val="100"/>
        <c:noMultiLvlLbl val="0"/>
      </c:catAx>
      <c:valAx>
        <c:axId val="29370596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3705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0"/>
              <c:layout>
                <c:manualLayout>
                  <c:x val="2.0690165263916906E-3"/>
                  <c:y val="-8.84173297966402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'PO4'!$C$3:$C$11</c:f>
              <c:numCache>
                <c:formatCode>0.000</c:formatCode>
                <c:ptCount val="9"/>
                <c:pt idx="0">
                  <c:v>2.59</c:v>
                </c:pt>
                <c:pt idx="1">
                  <c:v>0.23</c:v>
                </c:pt>
                <c:pt idx="2">
                  <c:v>0.27</c:v>
                </c:pt>
                <c:pt idx="3">
                  <c:v>0.25</c:v>
                </c:pt>
                <c:pt idx="4">
                  <c:v>0.26700000000000002</c:v>
                </c:pt>
                <c:pt idx="5">
                  <c:v>0.25800000000000001</c:v>
                </c:pt>
                <c:pt idx="6">
                  <c:v>0.25030000000000002</c:v>
                </c:pt>
                <c:pt idx="7">
                  <c:v>0.25</c:v>
                </c:pt>
                <c:pt idx="8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2162256243168543E-2"/>
                </c:manualLayout>
              </c:layout>
              <c:spPr>
                <a:solidFill>
                  <a:srgbClr val="FF0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15804142143745E-17"/>
                  <c:y val="-5.4658340121278008E-2"/>
                </c:manualLayout>
              </c:layout>
              <c:spPr>
                <a:solidFill>
                  <a:srgbClr val="FF0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2.1018818271058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2372578096172999E-2"/>
                </c:manualLayout>
              </c:layout>
              <c:spPr>
                <a:solidFill>
                  <a:srgbClr val="FFCC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3.5889638463627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5733692234157724E-4"/>
                  <c:y val="4.682971657720497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2.52906980791858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'PO4'!$H$3:$H$11</c:f>
              <c:numCache>
                <c:formatCode>0.0</c:formatCode>
                <c:ptCount val="9"/>
                <c:pt idx="0">
                  <c:v>333.57142857142856</c:v>
                </c:pt>
                <c:pt idx="1">
                  <c:v>3.5714285714285707</c:v>
                </c:pt>
                <c:pt idx="2">
                  <c:v>2.1428571428571446</c:v>
                </c:pt>
                <c:pt idx="3">
                  <c:v>0.71428571428571486</c:v>
                </c:pt>
                <c:pt idx="4">
                  <c:v>1.7142857142857157</c:v>
                </c:pt>
                <c:pt idx="5">
                  <c:v>0.42857142857142894</c:v>
                </c:pt>
                <c:pt idx="6">
                  <c:v>0.67142857142856882</c:v>
                </c:pt>
                <c:pt idx="7">
                  <c:v>0.71428571428571486</c:v>
                </c:pt>
                <c:pt idx="8">
                  <c:v>0.71428571428571486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3706744"/>
        <c:axId val="293707136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(0.255)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'PO4'!$D$3:$D$11</c:f>
              <c:numCache>
                <c:formatCode>0.000</c:formatCode>
                <c:ptCount val="9"/>
                <c:pt idx="0">
                  <c:v>0.255</c:v>
                </c:pt>
                <c:pt idx="1">
                  <c:v>0.255</c:v>
                </c:pt>
                <c:pt idx="2">
                  <c:v>0.255</c:v>
                </c:pt>
                <c:pt idx="3">
                  <c:v>0.255</c:v>
                </c:pt>
                <c:pt idx="4">
                  <c:v>0.255</c:v>
                </c:pt>
                <c:pt idx="5">
                  <c:v>0.255</c:v>
                </c:pt>
                <c:pt idx="6">
                  <c:v>0.255</c:v>
                </c:pt>
                <c:pt idx="7">
                  <c:v>0.255</c:v>
                </c:pt>
                <c:pt idx="8">
                  <c:v>0.255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06744"/>
        <c:axId val="293707136"/>
      </c:lineChart>
      <c:catAx>
        <c:axId val="293706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3707136"/>
        <c:crosses val="autoZero"/>
        <c:auto val="1"/>
        <c:lblAlgn val="ctr"/>
        <c:lblOffset val="100"/>
        <c:noMultiLvlLbl val="0"/>
      </c:catAx>
      <c:valAx>
        <c:axId val="293707136"/>
        <c:scaling>
          <c:orientation val="minMax"/>
          <c:max val="4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37067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'PO4'!$C$35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'PO4'!$C$36:$C$41</c:f>
              <c:numCache>
                <c:formatCode>0.00</c:formatCode>
                <c:ptCount val="6"/>
                <c:pt idx="0" formatCode="0.000">
                  <c:v>0.183</c:v>
                </c:pt>
                <c:pt idx="1">
                  <c:v>0.17</c:v>
                </c:pt>
                <c:pt idx="2" formatCode="0.000">
                  <c:v>0.19</c:v>
                </c:pt>
                <c:pt idx="3" formatCode="0.000">
                  <c:v>0.20100000000000001</c:v>
                </c:pt>
                <c:pt idx="4" formatCode="0.000">
                  <c:v>0.19239999999999999</c:v>
                </c:pt>
                <c:pt idx="5" formatCode="0.000">
                  <c:v>0.19700000000000001</c:v>
                </c:pt>
              </c:numCache>
            </c:numRef>
          </c:val>
        </c:ser>
        <c:ser>
          <c:idx val="2"/>
          <c:order val="2"/>
          <c:tx>
            <c:strRef>
              <c:f>'PO4'!$H$35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4.659498207885304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2.508960573476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'PO4'!$H$36:$H$41</c:f>
              <c:numCache>
                <c:formatCode>0.0</c:formatCode>
                <c:ptCount val="6"/>
                <c:pt idx="0">
                  <c:v>0.6666666666666673</c:v>
                </c:pt>
                <c:pt idx="1">
                  <c:v>2.1111111111111103</c:v>
                </c:pt>
                <c:pt idx="2">
                  <c:v>0.11111111111111122</c:v>
                </c:pt>
                <c:pt idx="3">
                  <c:v>1.3333333333333346</c:v>
                </c:pt>
                <c:pt idx="4">
                  <c:v>0.37777777777777627</c:v>
                </c:pt>
                <c:pt idx="5">
                  <c:v>0.88888888888888973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090432"/>
        <c:axId val="297090824"/>
      </c:barChart>
      <c:lineChart>
        <c:grouping val="standard"/>
        <c:varyColors val="0"/>
        <c:ser>
          <c:idx val="1"/>
          <c:order val="1"/>
          <c:tx>
            <c:strRef>
              <c:f>'PO4'!$D$35</c:f>
              <c:strCache>
                <c:ptCount val="1"/>
                <c:pt idx="0">
                  <c:v>MPV (0.189)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'PO4'!$D$36:$D$41</c:f>
              <c:numCache>
                <c:formatCode>0.000</c:formatCode>
                <c:ptCount val="6"/>
                <c:pt idx="0">
                  <c:v>0.189</c:v>
                </c:pt>
                <c:pt idx="1">
                  <c:v>0.189</c:v>
                </c:pt>
                <c:pt idx="2">
                  <c:v>0.189</c:v>
                </c:pt>
                <c:pt idx="3">
                  <c:v>0.189</c:v>
                </c:pt>
                <c:pt idx="4">
                  <c:v>0.189</c:v>
                </c:pt>
                <c:pt idx="5">
                  <c:v>0.189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90432"/>
        <c:axId val="297090824"/>
      </c:lineChart>
      <c:catAx>
        <c:axId val="297090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7090824"/>
        <c:crosses val="autoZero"/>
        <c:auto val="1"/>
        <c:lblAlgn val="ctr"/>
        <c:lblOffset val="100"/>
        <c:noMultiLvlLbl val="0"/>
      </c:catAx>
      <c:valAx>
        <c:axId val="29709082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7090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'NO2+NO3'!$C$3:$C$11</c:f>
              <c:numCache>
                <c:formatCode>0.000</c:formatCode>
                <c:ptCount val="9"/>
                <c:pt idx="0">
                  <c:v>2.58</c:v>
                </c:pt>
                <c:pt idx="1">
                  <c:v>0.25</c:v>
                </c:pt>
                <c:pt idx="2">
                  <c:v>0.24</c:v>
                </c:pt>
                <c:pt idx="3">
                  <c:v>0.25700000000000001</c:v>
                </c:pt>
                <c:pt idx="4">
                  <c:v>0.23300000000000001</c:v>
                </c:pt>
                <c:pt idx="5">
                  <c:v>0.2545</c:v>
                </c:pt>
                <c:pt idx="6">
                  <c:v>0.254</c:v>
                </c:pt>
                <c:pt idx="7">
                  <c:v>0.249</c:v>
                </c:pt>
                <c:pt idx="8">
                  <c:v>0.255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997375328084414E-3"/>
                  <c:y val="-3.2362451300244267E-2"/>
                </c:manualLayout>
              </c:layout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2.14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9126206170219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'NO2+NO3'!$H$3:$H$11</c:f>
              <c:numCache>
                <c:formatCode>0.0</c:formatCode>
                <c:ptCount val="9"/>
                <c:pt idx="0">
                  <c:v>232.29999999999998</c:v>
                </c:pt>
                <c:pt idx="1">
                  <c:v>0.70000000000000062</c:v>
                </c:pt>
                <c:pt idx="2">
                  <c:v>1.7000000000000015</c:v>
                </c:pt>
                <c:pt idx="3">
                  <c:v>0</c:v>
                </c:pt>
                <c:pt idx="4">
                  <c:v>2.3999999999999995</c:v>
                </c:pt>
                <c:pt idx="5">
                  <c:v>0.25000000000000022</c:v>
                </c:pt>
                <c:pt idx="6">
                  <c:v>0.30000000000000027</c:v>
                </c:pt>
                <c:pt idx="7">
                  <c:v>0.80000000000000071</c:v>
                </c:pt>
                <c:pt idx="8">
                  <c:v>0.20000000000000018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091608"/>
        <c:axId val="297092000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(0.257)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'NO2+NO3'!$D$3:$D$11</c:f>
              <c:numCache>
                <c:formatCode>0.000</c:formatCode>
                <c:ptCount val="9"/>
                <c:pt idx="0">
                  <c:v>0.25700000000000001</c:v>
                </c:pt>
                <c:pt idx="1">
                  <c:v>0.25700000000000001</c:v>
                </c:pt>
                <c:pt idx="2">
                  <c:v>0.25700000000000001</c:v>
                </c:pt>
                <c:pt idx="3">
                  <c:v>0.25700000000000001</c:v>
                </c:pt>
                <c:pt idx="4">
                  <c:v>0.25700000000000001</c:v>
                </c:pt>
                <c:pt idx="5">
                  <c:v>0.25700000000000001</c:v>
                </c:pt>
                <c:pt idx="6">
                  <c:v>0.25700000000000001</c:v>
                </c:pt>
                <c:pt idx="7">
                  <c:v>0.25700000000000001</c:v>
                </c:pt>
                <c:pt idx="8">
                  <c:v>0.25700000000000001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91608"/>
        <c:axId val="297092000"/>
      </c:lineChart>
      <c:catAx>
        <c:axId val="297091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297092000"/>
        <c:crosses val="autoZero"/>
        <c:auto val="1"/>
        <c:lblAlgn val="ctr"/>
        <c:lblOffset val="100"/>
        <c:noMultiLvlLbl val="0"/>
      </c:catAx>
      <c:valAx>
        <c:axId val="297092000"/>
        <c:scaling>
          <c:orientation val="minMax"/>
          <c:max val="4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7091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'NO2+NO3'!$C$36:$C$41</c:f>
              <c:numCache>
                <c:formatCode>0.000</c:formatCode>
                <c:ptCount val="6"/>
                <c:pt idx="0">
                  <c:v>0.54200000000000004</c:v>
                </c:pt>
                <c:pt idx="1">
                  <c:v>0.54</c:v>
                </c:pt>
                <c:pt idx="2">
                  <c:v>0.56699999999999995</c:v>
                </c:pt>
                <c:pt idx="3">
                  <c:v>0.55600000000000005</c:v>
                </c:pt>
                <c:pt idx="4">
                  <c:v>0.56399999999999995</c:v>
                </c:pt>
                <c:pt idx="5">
                  <c:v>0.56200000000000006</c:v>
                </c:pt>
              </c:numCache>
            </c:numRef>
          </c:val>
        </c:ser>
        <c:ser>
          <c:idx val="2"/>
          <c:order val="2"/>
          <c:tx>
            <c:strRef>
              <c:f>'NO2+NO3'!$H$35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4.5734388742304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11081794195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3.5180299032541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8698328935795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'NO2+NO3'!$H$36:$H$41</c:f>
              <c:numCache>
                <c:formatCode>0.00</c:formatCode>
                <c:ptCount val="6"/>
                <c:pt idx="0">
                  <c:v>0.66666666666666718</c:v>
                </c:pt>
                <c:pt idx="1">
                  <c:v>0.76190476190476253</c:v>
                </c:pt>
                <c:pt idx="2">
                  <c:v>0.52380952380951895</c:v>
                </c:pt>
                <c:pt idx="3">
                  <c:v>0</c:v>
                </c:pt>
                <c:pt idx="4">
                  <c:v>0.38095238095237599</c:v>
                </c:pt>
                <c:pt idx="5">
                  <c:v>0.28571428571428598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092784"/>
        <c:axId val="297093176"/>
      </c:barChart>
      <c:lineChart>
        <c:grouping val="standard"/>
        <c:varyColors val="0"/>
        <c:ser>
          <c:idx val="1"/>
          <c:order val="1"/>
          <c:tx>
            <c:strRef>
              <c:f>'NO2+NO3'!$D$35</c:f>
              <c:strCache>
                <c:ptCount val="1"/>
                <c:pt idx="0">
                  <c:v>MPV (0.556)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'NO2+NO3'!$B$36:$B$41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'NO2+NO3'!$D$36:$D$41</c:f>
              <c:numCache>
                <c:formatCode>0.00</c:formatCode>
                <c:ptCount val="6"/>
                <c:pt idx="0">
                  <c:v>0.55600000000000005</c:v>
                </c:pt>
                <c:pt idx="1">
                  <c:v>0.55600000000000005</c:v>
                </c:pt>
                <c:pt idx="2">
                  <c:v>0.55600000000000005</c:v>
                </c:pt>
                <c:pt idx="3">
                  <c:v>0.55600000000000005</c:v>
                </c:pt>
                <c:pt idx="4">
                  <c:v>0.55600000000000005</c:v>
                </c:pt>
                <c:pt idx="5">
                  <c:v>0.55600000000000005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92784"/>
        <c:axId val="297093176"/>
      </c:lineChart>
      <c:catAx>
        <c:axId val="29709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7093176"/>
        <c:crosses val="autoZero"/>
        <c:auto val="1"/>
        <c:lblAlgn val="ctr"/>
        <c:lblOffset val="100"/>
        <c:noMultiLvlLbl val="0"/>
      </c:catAx>
      <c:valAx>
        <c:axId val="2970931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7092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TN!$C$34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TN!$B$35:$B$40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 DPW</c:v>
                </c:pt>
              </c:strCache>
            </c:strRef>
          </c:cat>
          <c:val>
            <c:numRef>
              <c:f>TN!$C$35:$C$40</c:f>
              <c:numCache>
                <c:formatCode>0.00</c:formatCode>
                <c:ptCount val="6"/>
                <c:pt idx="0" formatCode="0.000">
                  <c:v>0.77100000000000002</c:v>
                </c:pt>
                <c:pt idx="1">
                  <c:v>0.75</c:v>
                </c:pt>
                <c:pt idx="2" formatCode="0.000">
                  <c:v>0.73</c:v>
                </c:pt>
                <c:pt idx="3" formatCode="0.000">
                  <c:v>0.82599999999999996</c:v>
                </c:pt>
                <c:pt idx="4" formatCode="0.000">
                  <c:v>0.78200000000000003</c:v>
                </c:pt>
                <c:pt idx="5" formatCode="0.000">
                  <c:v>0.71099999999999997</c:v>
                </c:pt>
              </c:numCache>
            </c:numRef>
          </c:val>
        </c:ser>
        <c:ser>
          <c:idx val="2"/>
          <c:order val="2"/>
          <c:tx>
            <c:strRef>
              <c:f>TN!$H$34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260439377949678E-3"/>
                  <c:y val="-4.1314553990610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30FDDA6C-FA6D-494C-8354-FC48B7E05E5E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2.1260439377949678E-3"/>
                  <c:y val="-4.131455399061032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B4747D33-AD2E-4470-99E6-68B7756B990F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rgbClr val="FFCC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TN!$B$35:$B$40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 DPW</c:v>
                </c:pt>
              </c:strCache>
            </c:strRef>
          </c:cat>
          <c:val>
            <c:numRef>
              <c:f>TN!$H$35:$H$40</c:f>
              <c:numCache>
                <c:formatCode>0.00</c:formatCode>
                <c:ptCount val="6"/>
                <c:pt idx="0">
                  <c:v>0.93181818181818266</c:v>
                </c:pt>
                <c:pt idx="1">
                  <c:v>0.45454545454545497</c:v>
                </c:pt>
                <c:pt idx="2">
                  <c:v>0</c:v>
                </c:pt>
                <c:pt idx="3">
                  <c:v>2.1818181818181812</c:v>
                </c:pt>
                <c:pt idx="4">
                  <c:v>1.181818181818183</c:v>
                </c:pt>
                <c:pt idx="5">
                  <c:v>0.43181818181818221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6861248"/>
        <c:axId val="295949408"/>
      </c:barChart>
      <c:lineChart>
        <c:grouping val="standard"/>
        <c:varyColors val="0"/>
        <c:ser>
          <c:idx val="1"/>
          <c:order val="1"/>
          <c:tx>
            <c:strRef>
              <c:f>TN!$D$34</c:f>
              <c:strCache>
                <c:ptCount val="1"/>
                <c:pt idx="0">
                  <c:v>MPV (0.730)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TN!$D$35:$D$40</c:f>
              <c:numCache>
                <c:formatCode>0.000</c:formatCode>
                <c:ptCount val="6"/>
                <c:pt idx="0">
                  <c:v>0.73</c:v>
                </c:pt>
                <c:pt idx="1">
                  <c:v>0.73</c:v>
                </c:pt>
                <c:pt idx="2">
                  <c:v>0.73</c:v>
                </c:pt>
                <c:pt idx="3">
                  <c:v>0.73</c:v>
                </c:pt>
                <c:pt idx="4">
                  <c:v>0.73</c:v>
                </c:pt>
                <c:pt idx="5">
                  <c:v>0.73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861248"/>
        <c:axId val="295949408"/>
      </c:lineChart>
      <c:catAx>
        <c:axId val="29686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949408"/>
        <c:crosses val="autoZero"/>
        <c:auto val="1"/>
        <c:lblAlgn val="ctr"/>
        <c:lblOffset val="100"/>
        <c:noMultiLvlLbl val="0"/>
      </c:catAx>
      <c:valAx>
        <c:axId val="29594940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68612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TP!$C$3:$C$11</c:f>
              <c:numCache>
                <c:formatCode>0.000</c:formatCode>
                <c:ptCount val="9"/>
                <c:pt idx="0">
                  <c:v>3.06</c:v>
                </c:pt>
                <c:pt idx="1">
                  <c:v>0.27</c:v>
                </c:pt>
                <c:pt idx="2">
                  <c:v>0.27800000000000002</c:v>
                </c:pt>
                <c:pt idx="3">
                  <c:v>0.28299999999999997</c:v>
                </c:pt>
                <c:pt idx="4">
                  <c:v>0.28100000000000003</c:v>
                </c:pt>
                <c:pt idx="5">
                  <c:v>0.26819999999999999</c:v>
                </c:pt>
                <c:pt idx="6">
                  <c:v>0.2661</c:v>
                </c:pt>
                <c:pt idx="7">
                  <c:v>0.27200000000000002</c:v>
                </c:pt>
                <c:pt idx="8">
                  <c:v>0.27500000000000002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EA386C9-7E1F-44FB-AE99-268D4B9DFB5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-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530603053316587E-7"/>
                  <c:y val="-4.0404329624086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9612279139870296E-3"/>
                  <c:y val="-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TP!$H$3:$H$11</c:f>
              <c:numCache>
                <c:formatCode>0.00</c:formatCode>
                <c:ptCount val="9"/>
                <c:pt idx="0">
                  <c:v>214.46153846153848</c:v>
                </c:pt>
                <c:pt idx="1">
                  <c:v>0.15384615384615399</c:v>
                </c:pt>
                <c:pt idx="2">
                  <c:v>0.46153846153846195</c:v>
                </c:pt>
                <c:pt idx="3">
                  <c:v>0.8461538461538427</c:v>
                </c:pt>
                <c:pt idx="4">
                  <c:v>0.69230769230769296</c:v>
                </c:pt>
                <c:pt idx="5">
                  <c:v>0.29230769230769427</c:v>
                </c:pt>
                <c:pt idx="6">
                  <c:v>0.45384615384615512</c:v>
                </c:pt>
                <c:pt idx="7">
                  <c:v>0</c:v>
                </c:pt>
                <c:pt idx="8">
                  <c:v>0.23076923076923098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5221512"/>
        <c:axId val="295233424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(0.272)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TP!$D$3:$D$11</c:f>
              <c:numCache>
                <c:formatCode>0.000</c:formatCode>
                <c:ptCount val="9"/>
                <c:pt idx="0">
                  <c:v>0.27200000000000002</c:v>
                </c:pt>
                <c:pt idx="1">
                  <c:v>0.27200000000000002</c:v>
                </c:pt>
                <c:pt idx="2">
                  <c:v>0.27200000000000002</c:v>
                </c:pt>
                <c:pt idx="3">
                  <c:v>0.27200000000000002</c:v>
                </c:pt>
                <c:pt idx="4">
                  <c:v>0.27200000000000002</c:v>
                </c:pt>
                <c:pt idx="5">
                  <c:v>0.27200000000000002</c:v>
                </c:pt>
                <c:pt idx="6">
                  <c:v>0.27200000000000002</c:v>
                </c:pt>
                <c:pt idx="7">
                  <c:v>0.27200000000000002</c:v>
                </c:pt>
                <c:pt idx="8">
                  <c:v>0.27200000000000002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21512"/>
        <c:axId val="295233424"/>
      </c:lineChart>
      <c:catAx>
        <c:axId val="295221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233424"/>
        <c:crosses val="autoZero"/>
        <c:auto val="1"/>
        <c:lblAlgn val="ctr"/>
        <c:lblOffset val="100"/>
        <c:noMultiLvlLbl val="0"/>
      </c:catAx>
      <c:valAx>
        <c:axId val="295233424"/>
        <c:scaling>
          <c:orientation val="minMax"/>
          <c:max val="2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5221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TP!$C$34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TP!$B$35:$B$40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TP!$C$35:$C$40</c:f>
              <c:numCache>
                <c:formatCode>0.000</c:formatCode>
                <c:ptCount val="6"/>
                <c:pt idx="0">
                  <c:v>0.187</c:v>
                </c:pt>
                <c:pt idx="1">
                  <c:v>0.17</c:v>
                </c:pt>
                <c:pt idx="2">
                  <c:v>0.192</c:v>
                </c:pt>
                <c:pt idx="3">
                  <c:v>0.191</c:v>
                </c:pt>
                <c:pt idx="4">
                  <c:v>0.2072</c:v>
                </c:pt>
                <c:pt idx="5">
                  <c:v>0.19700000000000001</c:v>
                </c:pt>
              </c:numCache>
            </c:numRef>
          </c:val>
        </c:ser>
        <c:ser>
          <c:idx val="2"/>
          <c:order val="2"/>
          <c:tx>
            <c:strRef>
              <c:f>TP!$H$34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2038567493112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305785123966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TP!$B$35:$B$40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TP!$H$35:$H$40</c:f>
              <c:numCache>
                <c:formatCode>0.00</c:formatCode>
                <c:ptCount val="6"/>
                <c:pt idx="0">
                  <c:v>0.27272727272727298</c:v>
                </c:pt>
                <c:pt idx="1">
                  <c:v>1.8181818181818175</c:v>
                </c:pt>
                <c:pt idx="2">
                  <c:v>0.18181818181818199</c:v>
                </c:pt>
                <c:pt idx="3">
                  <c:v>9.0909090909090995E-2</c:v>
                </c:pt>
                <c:pt idx="4">
                  <c:v>1.563636363636363</c:v>
                </c:pt>
                <c:pt idx="5">
                  <c:v>0.63636363636363702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5921008"/>
        <c:axId val="296766776"/>
      </c:barChart>
      <c:lineChart>
        <c:grouping val="standard"/>
        <c:varyColors val="0"/>
        <c:ser>
          <c:idx val="1"/>
          <c:order val="1"/>
          <c:tx>
            <c:strRef>
              <c:f>TP!$D$34</c:f>
              <c:strCache>
                <c:ptCount val="1"/>
                <c:pt idx="0">
                  <c:v>MPV (0.190)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TP!$B$35:$B$40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TP!$D$35:$D$40</c:f>
              <c:numCache>
                <c:formatCode>0.000</c:formatCode>
                <c:ptCount val="6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921008"/>
        <c:axId val="296766776"/>
      </c:lineChart>
      <c:catAx>
        <c:axId val="29592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6766776"/>
        <c:crosses val="autoZero"/>
        <c:auto val="1"/>
        <c:lblAlgn val="ctr"/>
        <c:lblOffset val="100"/>
        <c:noMultiLvlLbl val="0"/>
      </c:catAx>
      <c:valAx>
        <c:axId val="2967667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noFill/>
        </c:spPr>
        <c:crossAx val="2959210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TKN!$B$3:$B$5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TKN!$C$3:$C$5</c:f>
              <c:numCache>
                <c:formatCode>0.000</c:formatCode>
                <c:ptCount val="3"/>
                <c:pt idx="0">
                  <c:v>0.41099999999999998</c:v>
                </c:pt>
                <c:pt idx="1">
                  <c:v>0.28000000000000003</c:v>
                </c:pt>
                <c:pt idx="2">
                  <c:v>0.34599999999999997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TKN!$H$3:$H$5</c:f>
              <c:numCache>
                <c:formatCode>0.00</c:formatCode>
                <c:ptCount val="3"/>
                <c:pt idx="0">
                  <c:v>1.6249999999999993</c:v>
                </c:pt>
                <c:pt idx="1">
                  <c:v>0.71428571428571397</c:v>
                </c:pt>
                <c:pt idx="2">
                  <c:v>0.46428571428571369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164168"/>
        <c:axId val="296857376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(0.320)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TKN!$D$3:$D$5</c:f>
              <c:numCache>
                <c:formatCode>0.000</c:formatCode>
                <c:ptCount val="3"/>
                <c:pt idx="0">
                  <c:v>0.32</c:v>
                </c:pt>
                <c:pt idx="1">
                  <c:v>0.32</c:v>
                </c:pt>
                <c:pt idx="2">
                  <c:v>0.32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164168"/>
        <c:axId val="296857376"/>
      </c:lineChart>
      <c:catAx>
        <c:axId val="297164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6857376"/>
        <c:crosses val="autoZero"/>
        <c:auto val="1"/>
        <c:lblAlgn val="ctr"/>
        <c:lblOffset val="100"/>
        <c:noMultiLvlLbl val="0"/>
      </c:catAx>
      <c:valAx>
        <c:axId val="2968573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71641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TKN!$C$28:$C$30</c:f>
              <c:numCache>
                <c:formatCode>0.000</c:formatCode>
                <c:ptCount val="3"/>
                <c:pt idx="0">
                  <c:v>0.16900000000000001</c:v>
                </c:pt>
                <c:pt idx="1">
                  <c:v>0.15</c:v>
                </c:pt>
                <c:pt idx="2">
                  <c:v>0.14899999999999999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4.6296296296296294E-2"/>
                </c:manualLayout>
              </c:layout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E0306AF-A03A-4BCD-AD5A-327CF96E012D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rgbClr val="FFCC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TKN!$H$28:$H$30</c:f>
              <c:numCache>
                <c:formatCode>0.00</c:formatCode>
                <c:ptCount val="3"/>
                <c:pt idx="0">
                  <c:v>0.75438596491228038</c:v>
                </c:pt>
                <c:pt idx="1">
                  <c:v>1.0877192982456141</c:v>
                </c:pt>
                <c:pt idx="2">
                  <c:v>1.1052631578947367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5356936"/>
        <c:axId val="134250768"/>
      </c:barChart>
      <c:lineChart>
        <c:grouping val="standard"/>
        <c:varyColors val="0"/>
        <c:ser>
          <c:idx val="1"/>
          <c:order val="1"/>
          <c:tx>
            <c:strRef>
              <c:f>TKN!$D$27</c:f>
              <c:strCache>
                <c:ptCount val="1"/>
                <c:pt idx="0">
                  <c:v>MPV (0.212)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0.21199999999999999</c:v>
                </c:pt>
                <c:pt idx="1">
                  <c:v>0.21199999999999999</c:v>
                </c:pt>
                <c:pt idx="2">
                  <c:v>0.21199999999999999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356936"/>
        <c:axId val="134250768"/>
      </c:lineChart>
      <c:catAx>
        <c:axId val="295356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4250768"/>
        <c:crosses val="autoZero"/>
        <c:auto val="1"/>
        <c:lblAlgn val="ctr"/>
        <c:lblOffset val="100"/>
        <c:noMultiLvlLbl val="0"/>
      </c:catAx>
      <c:valAx>
        <c:axId val="13425076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5356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'NH3'!$C$3:$C$11</c:f>
              <c:numCache>
                <c:formatCode>0.000</c:formatCode>
                <c:ptCount val="9"/>
                <c:pt idx="0">
                  <c:v>0.24199999999999999</c:v>
                </c:pt>
                <c:pt idx="1">
                  <c:v>0.27</c:v>
                </c:pt>
                <c:pt idx="2">
                  <c:v>0.27</c:v>
                </c:pt>
                <c:pt idx="3">
                  <c:v>0.27100000000000002</c:v>
                </c:pt>
                <c:pt idx="4">
                  <c:v>0.2999</c:v>
                </c:pt>
                <c:pt idx="5">
                  <c:v>0.2802</c:v>
                </c:pt>
                <c:pt idx="6">
                  <c:v>0.28649999999999998</c:v>
                </c:pt>
                <c:pt idx="7">
                  <c:v>0.23200000000000001</c:v>
                </c:pt>
                <c:pt idx="8">
                  <c:v>0.27800000000000002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2222216667362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2.8571421429465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3.4920626191569507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'NH3'!$H$3:$H$11</c:f>
              <c:numCache>
                <c:formatCode>0.00</c:formatCode>
                <c:ptCount val="9"/>
                <c:pt idx="0">
                  <c:v>1.6818181818181834</c:v>
                </c:pt>
                <c:pt idx="1">
                  <c:v>0.4090909090909095</c:v>
                </c:pt>
                <c:pt idx="2">
                  <c:v>0.4090909090909095</c:v>
                </c:pt>
                <c:pt idx="3">
                  <c:v>0.36363636363636398</c:v>
                </c:pt>
                <c:pt idx="4">
                  <c:v>0.94999999999999885</c:v>
                </c:pt>
                <c:pt idx="5">
                  <c:v>5.4545454545453585E-2</c:v>
                </c:pt>
                <c:pt idx="6">
                  <c:v>0.34090909090908872</c:v>
                </c:pt>
                <c:pt idx="7">
                  <c:v>2.1363636363636371</c:v>
                </c:pt>
                <c:pt idx="8">
                  <c:v>4.5454545454545497E-2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3703608"/>
        <c:axId val="293704000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(0.279)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'NH3'!$D$3:$D$11</c:f>
              <c:numCache>
                <c:formatCode>0.000</c:formatCode>
                <c:ptCount val="9"/>
                <c:pt idx="0">
                  <c:v>0.27900000000000003</c:v>
                </c:pt>
                <c:pt idx="1">
                  <c:v>0.27900000000000003</c:v>
                </c:pt>
                <c:pt idx="2">
                  <c:v>0.27900000000000003</c:v>
                </c:pt>
                <c:pt idx="3">
                  <c:v>0.27900000000000003</c:v>
                </c:pt>
                <c:pt idx="4">
                  <c:v>0.27900000000000003</c:v>
                </c:pt>
                <c:pt idx="5">
                  <c:v>0.27900000000000003</c:v>
                </c:pt>
                <c:pt idx="6">
                  <c:v>0.27900000000000003</c:v>
                </c:pt>
                <c:pt idx="7">
                  <c:v>0.27900000000000003</c:v>
                </c:pt>
                <c:pt idx="8">
                  <c:v>0.27900000000000003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03608"/>
        <c:axId val="293704000"/>
      </c:lineChart>
      <c:catAx>
        <c:axId val="293703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3704000"/>
        <c:crosses val="autoZero"/>
        <c:auto val="1"/>
        <c:lblAlgn val="ctr"/>
        <c:lblOffset val="100"/>
        <c:noMultiLvlLbl val="0"/>
      </c:catAx>
      <c:valAx>
        <c:axId val="29370400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3703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'NH3'!$C$36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'NH3'!$B$37:$B$42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'NH3'!$C$37:$C$42</c:f>
              <c:numCache>
                <c:formatCode>0.000</c:formatCode>
                <c:ptCount val="6"/>
                <c:pt idx="0">
                  <c:v>0.16800000000000001</c:v>
                </c:pt>
                <c:pt idx="1">
                  <c:v>0.16</c:v>
                </c:pt>
                <c:pt idx="2">
                  <c:v>0.16200000000000001</c:v>
                </c:pt>
                <c:pt idx="3">
                  <c:v>0.1845</c:v>
                </c:pt>
                <c:pt idx="4">
                  <c:v>0.157</c:v>
                </c:pt>
                <c:pt idx="5">
                  <c:v>0.13600000000000001</c:v>
                </c:pt>
              </c:numCache>
            </c:numRef>
          </c:val>
        </c:ser>
        <c:ser>
          <c:idx val="2"/>
          <c:order val="2"/>
          <c:tx>
            <c:strRef>
              <c:f>'NH3'!$H$36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05810323915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3.058103239157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'NH3'!$B$37:$B$42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'NH3'!$H$37:$H$42</c:f>
              <c:numCache>
                <c:formatCode>0.00</c:formatCode>
                <c:ptCount val="6"/>
                <c:pt idx="0">
                  <c:v>0</c:v>
                </c:pt>
                <c:pt idx="1">
                  <c:v>0.50000000000000044</c:v>
                </c:pt>
                <c:pt idx="2">
                  <c:v>0.37500000000000033</c:v>
                </c:pt>
                <c:pt idx="3">
                  <c:v>1.0312499999999991</c:v>
                </c:pt>
                <c:pt idx="4">
                  <c:v>0.68750000000000056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3702432"/>
        <c:axId val="293702040"/>
      </c:barChart>
      <c:lineChart>
        <c:grouping val="standard"/>
        <c:varyColors val="0"/>
        <c:ser>
          <c:idx val="1"/>
          <c:order val="1"/>
          <c:tx>
            <c:strRef>
              <c:f>'NH3'!$D$36</c:f>
              <c:strCache>
                <c:ptCount val="1"/>
                <c:pt idx="0">
                  <c:v>MPV (0.168)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'NH3'!$B$37:$B$42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</c:strCache>
            </c:strRef>
          </c:cat>
          <c:val>
            <c:numRef>
              <c:f>'NH3'!$D$37:$D$42</c:f>
              <c:numCache>
                <c:formatCode>0.000</c:formatCode>
                <c:ptCount val="6"/>
                <c:pt idx="0">
                  <c:v>0.16800000000000001</c:v>
                </c:pt>
                <c:pt idx="1">
                  <c:v>0.16800000000000001</c:v>
                </c:pt>
                <c:pt idx="2">
                  <c:v>0.16800000000000001</c:v>
                </c:pt>
                <c:pt idx="3">
                  <c:v>0.16800000000000001</c:v>
                </c:pt>
                <c:pt idx="4">
                  <c:v>0.16800000000000001</c:v>
                </c:pt>
                <c:pt idx="5">
                  <c:v>0.16800000000000001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02432"/>
        <c:axId val="293702040"/>
      </c:lineChart>
      <c:catAx>
        <c:axId val="293702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3702040"/>
        <c:crosses val="autoZero"/>
        <c:auto val="1"/>
        <c:lblAlgn val="ctr"/>
        <c:lblOffset val="100"/>
        <c:noMultiLvlLbl val="0"/>
      </c:catAx>
      <c:valAx>
        <c:axId val="29370204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37024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'NO3'!$C$3:$C$7</c:f>
              <c:numCache>
                <c:formatCode>0.000</c:formatCode>
                <c:ptCount val="5"/>
                <c:pt idx="0">
                  <c:v>2.57</c:v>
                </c:pt>
                <c:pt idx="1">
                  <c:v>0.25</c:v>
                </c:pt>
                <c:pt idx="2">
                  <c:v>0.24</c:v>
                </c:pt>
                <c:pt idx="3">
                  <c:v>0.23300000000000001</c:v>
                </c:pt>
                <c:pt idx="4">
                  <c:v>0.25419999999999998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293675108830875E-3"/>
                  <c:y val="-3.3862433862433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6560846560846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4.2328042328042333E-2"/>
                </c:manualLayout>
              </c:layout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293675108830875E-3"/>
                  <c:y val="-3.3862433862433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'NO3'!$H$3:$H$7</c:f>
              <c:numCache>
                <c:formatCode>0.00</c:formatCode>
                <c:ptCount val="5"/>
                <c:pt idx="0">
                  <c:v>136.05882352941174</c:v>
                </c:pt>
                <c:pt idx="1">
                  <c:v>0.41176470588235325</c:v>
                </c:pt>
                <c:pt idx="2">
                  <c:v>1.0000000000000009</c:v>
                </c:pt>
                <c:pt idx="3">
                  <c:v>1.4117647058823524</c:v>
                </c:pt>
                <c:pt idx="4">
                  <c:v>0.16470588235294262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3701256"/>
        <c:axId val="293704784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(0.257)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'NO3'!$D$3:$D$7</c:f>
              <c:numCache>
                <c:formatCode>0.000</c:formatCode>
                <c:ptCount val="5"/>
                <c:pt idx="0">
                  <c:v>0.25700000000000001</c:v>
                </c:pt>
                <c:pt idx="1">
                  <c:v>0.25700000000000001</c:v>
                </c:pt>
                <c:pt idx="2">
                  <c:v>0.25700000000000001</c:v>
                </c:pt>
                <c:pt idx="3">
                  <c:v>0.25700000000000001</c:v>
                </c:pt>
                <c:pt idx="4">
                  <c:v>0.25700000000000001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01256"/>
        <c:axId val="293704784"/>
      </c:lineChart>
      <c:catAx>
        <c:axId val="293701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3704784"/>
        <c:crosses val="autoZero"/>
        <c:auto val="1"/>
        <c:lblAlgn val="ctr"/>
        <c:lblOffset val="100"/>
        <c:noMultiLvlLbl val="0"/>
      </c:catAx>
      <c:valAx>
        <c:axId val="293704784"/>
        <c:scaling>
          <c:orientation val="minMax"/>
          <c:max val="2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0" sourceLinked="1"/>
        <c:majorTickMark val="out"/>
        <c:minorTickMark val="none"/>
        <c:tickLblPos val="nextTo"/>
        <c:crossAx val="293701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43</xdr:row>
      <xdr:rowOff>28575</xdr:rowOff>
    </xdr:from>
    <xdr:to>
      <xdr:col>2</xdr:col>
      <xdr:colOff>361949</xdr:colOff>
      <xdr:row>44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0</xdr:colOff>
      <xdr:row>13</xdr:row>
      <xdr:rowOff>9525</xdr:rowOff>
    </xdr:from>
    <xdr:to>
      <xdr:col>7</xdr:col>
      <xdr:colOff>657225</xdr:colOff>
      <xdr:row>29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239485</xdr:colOff>
      <xdr:row>42</xdr:row>
      <xdr:rowOff>35377</xdr:rowOff>
    </xdr:from>
    <xdr:to>
      <xdr:col>7</xdr:col>
      <xdr:colOff>620485</xdr:colOff>
      <xdr:row>59</xdr:row>
      <xdr:rowOff>178252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15</xdr:row>
      <xdr:rowOff>133350</xdr:rowOff>
    </xdr:from>
    <xdr:to>
      <xdr:col>10</xdr:col>
      <xdr:colOff>752475</xdr:colOff>
      <xdr:row>17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16</xdr:row>
      <xdr:rowOff>152401</xdr:rowOff>
    </xdr:from>
    <xdr:to>
      <xdr:col>4</xdr:col>
      <xdr:colOff>723900</xdr:colOff>
      <xdr:row>18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12</xdr:row>
      <xdr:rowOff>66674</xdr:rowOff>
    </xdr:from>
    <xdr:to>
      <xdr:col>8</xdr:col>
      <xdr:colOff>66675</xdr:colOff>
      <xdr:row>31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68140</xdr:colOff>
      <xdr:row>43</xdr:row>
      <xdr:rowOff>57882</xdr:rowOff>
    </xdr:from>
    <xdr:to>
      <xdr:col>7</xdr:col>
      <xdr:colOff>125290</xdr:colOff>
      <xdr:row>61</xdr:row>
      <xdr:rowOff>86457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36</xdr:row>
      <xdr:rowOff>38100</xdr:rowOff>
    </xdr:from>
    <xdr:to>
      <xdr:col>5</xdr:col>
      <xdr:colOff>95250</xdr:colOff>
      <xdr:row>37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5</xdr:row>
      <xdr:rowOff>142875</xdr:rowOff>
    </xdr:from>
    <xdr:to>
      <xdr:col>5</xdr:col>
      <xdr:colOff>981075</xdr:colOff>
      <xdr:row>20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5</xdr:col>
      <xdr:colOff>952500</xdr:colOff>
      <xdr:row>45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76200</xdr:rowOff>
    </xdr:from>
    <xdr:to>
      <xdr:col>8</xdr:col>
      <xdr:colOff>228600</xdr:colOff>
      <xdr:row>29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38832</xdr:colOff>
      <xdr:row>44</xdr:row>
      <xdr:rowOff>8060</xdr:rowOff>
    </xdr:from>
    <xdr:to>
      <xdr:col>8</xdr:col>
      <xdr:colOff>419832</xdr:colOff>
      <xdr:row>64</xdr:row>
      <xdr:rowOff>74736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19049</xdr:rowOff>
    </xdr:from>
    <xdr:to>
      <xdr:col>8</xdr:col>
      <xdr:colOff>209550</xdr:colOff>
      <xdr:row>24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33</xdr:row>
      <xdr:rowOff>142875</xdr:rowOff>
    </xdr:from>
    <xdr:to>
      <xdr:col>7</xdr:col>
      <xdr:colOff>380999</xdr:colOff>
      <xdr:row>49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85724</xdr:rowOff>
    </xdr:from>
    <xdr:to>
      <xdr:col>8</xdr:col>
      <xdr:colOff>438150</xdr:colOff>
      <xdr:row>30</xdr:row>
      <xdr:rowOff>57149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43</xdr:row>
      <xdr:rowOff>0</xdr:rowOff>
    </xdr:from>
    <xdr:to>
      <xdr:col>9</xdr:col>
      <xdr:colOff>238125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46</xdr:row>
      <xdr:rowOff>142875</xdr:rowOff>
    </xdr:from>
    <xdr:to>
      <xdr:col>7</xdr:col>
      <xdr:colOff>476250</xdr:colOff>
      <xdr:row>48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11</xdr:row>
      <xdr:rowOff>171449</xdr:rowOff>
    </xdr:from>
    <xdr:to>
      <xdr:col>8</xdr:col>
      <xdr:colOff>476249</xdr:colOff>
      <xdr:row>32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41</xdr:row>
      <xdr:rowOff>76199</xdr:rowOff>
    </xdr:from>
    <xdr:to>
      <xdr:col>7</xdr:col>
      <xdr:colOff>523874</xdr:colOff>
      <xdr:row>60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2" zoomScale="140" zoomScaleNormal="140" workbookViewId="0">
      <selection activeCell="B13" sqref="B13"/>
    </sheetView>
  </sheetViews>
  <sheetFormatPr defaultRowHeight="15" x14ac:dyDescent="0.25"/>
  <cols>
    <col min="1" max="1" width="7.5703125" customWidth="1"/>
    <col min="2" max="2" width="11.28515625" bestFit="1" customWidth="1"/>
    <col min="3" max="3" width="1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34" customFormat="1" ht="18.75" x14ac:dyDescent="0.3">
      <c r="A1" s="64" t="s">
        <v>38</v>
      </c>
      <c r="B1" s="64"/>
      <c r="C1" s="64"/>
      <c r="D1" s="64"/>
      <c r="E1" s="64"/>
      <c r="F1" s="64"/>
      <c r="G1" s="32" t="s">
        <v>19</v>
      </c>
      <c r="H1" s="33">
        <v>4.7E-2</v>
      </c>
    </row>
    <row r="2" spans="1:12" s="31" customFormat="1" ht="30" x14ac:dyDescent="0.25">
      <c r="A2" s="30" t="s">
        <v>0</v>
      </c>
      <c r="B2" s="30" t="s">
        <v>1</v>
      </c>
      <c r="C2" s="30" t="s">
        <v>2</v>
      </c>
      <c r="D2" s="18" t="s">
        <v>37</v>
      </c>
      <c r="E2" s="19" t="s">
        <v>3</v>
      </c>
      <c r="F2" s="20" t="s">
        <v>4</v>
      </c>
      <c r="G2" s="20" t="s">
        <v>5</v>
      </c>
      <c r="H2" s="20" t="s">
        <v>16</v>
      </c>
      <c r="J2" s="21" t="s">
        <v>16</v>
      </c>
      <c r="K2" s="21" t="s">
        <v>25</v>
      </c>
    </row>
    <row r="3" spans="1:12" x14ac:dyDescent="0.25">
      <c r="A3" s="2">
        <v>1</v>
      </c>
      <c r="B3" s="2" t="s">
        <v>6</v>
      </c>
      <c r="C3" s="63">
        <v>5.35</v>
      </c>
      <c r="D3" s="26">
        <v>0.55500000000000005</v>
      </c>
      <c r="E3" s="50">
        <f>(C3/D3)*100</f>
        <v>963.96396396396381</v>
      </c>
      <c r="F3" s="44">
        <f>ABS(D3-C3)</f>
        <v>4.7949999999999999</v>
      </c>
      <c r="G3" s="8" t="s">
        <v>7</v>
      </c>
      <c r="H3" s="8">
        <f>ABS((C3-D3)/$H$1)</f>
        <v>102.02127659574468</v>
      </c>
      <c r="J3" s="22" t="s">
        <v>24</v>
      </c>
      <c r="K3" s="23" t="s">
        <v>26</v>
      </c>
    </row>
    <row r="4" spans="1:12" x14ac:dyDescent="0.25">
      <c r="A4" s="2">
        <v>59</v>
      </c>
      <c r="B4" s="2" t="s">
        <v>8</v>
      </c>
      <c r="C4" s="15">
        <v>0.56000000000000005</v>
      </c>
      <c r="D4" s="26">
        <v>0.55500000000000005</v>
      </c>
      <c r="E4" s="50">
        <f t="shared" ref="E4:E11" si="0">(C4/D4)*100</f>
        <v>100.90090090090089</v>
      </c>
      <c r="F4" s="44">
        <f t="shared" ref="F4:F11" si="1">ABS(D4-C4)</f>
        <v>5.0000000000000044E-3</v>
      </c>
      <c r="G4" s="15" t="s">
        <v>7</v>
      </c>
      <c r="H4" s="8">
        <f t="shared" ref="H4:H11" si="2">ABS((C4-D4)/$H$1)</f>
        <v>0.10638297872340435</v>
      </c>
      <c r="J4" s="22" t="s">
        <v>20</v>
      </c>
      <c r="K4" s="23" t="s">
        <v>27</v>
      </c>
    </row>
    <row r="5" spans="1:12" x14ac:dyDescent="0.25">
      <c r="A5" s="2">
        <v>105</v>
      </c>
      <c r="B5" s="2" t="s">
        <v>9</v>
      </c>
      <c r="C5" s="15">
        <v>0.56000000000000005</v>
      </c>
      <c r="D5" s="26">
        <v>0.55500000000000005</v>
      </c>
      <c r="E5" s="50">
        <f t="shared" si="0"/>
        <v>100.90090090090089</v>
      </c>
      <c r="F5" s="44">
        <f t="shared" si="1"/>
        <v>5.0000000000000044E-3</v>
      </c>
      <c r="G5" s="15" t="s">
        <v>7</v>
      </c>
      <c r="H5" s="8">
        <f t="shared" si="2"/>
        <v>0.10638297872340435</v>
      </c>
      <c r="J5" s="22" t="s">
        <v>21</v>
      </c>
      <c r="K5" s="25" t="s">
        <v>28</v>
      </c>
    </row>
    <row r="6" spans="1:12" x14ac:dyDescent="0.25">
      <c r="A6" s="2">
        <v>198</v>
      </c>
      <c r="B6" s="2" t="s">
        <v>10</v>
      </c>
      <c r="C6" s="57">
        <v>0.56299999999999994</v>
      </c>
      <c r="D6" s="26">
        <v>0.55500000000000005</v>
      </c>
      <c r="E6" s="50">
        <f t="shared" si="0"/>
        <v>101.44144144144143</v>
      </c>
      <c r="F6" s="44">
        <f t="shared" si="1"/>
        <v>7.9999999999998961E-3</v>
      </c>
      <c r="G6" s="15" t="s">
        <v>7</v>
      </c>
      <c r="H6" s="8">
        <f t="shared" si="2"/>
        <v>0.17021276595744458</v>
      </c>
      <c r="J6" s="22" t="s">
        <v>22</v>
      </c>
      <c r="K6" s="25" t="s">
        <v>29</v>
      </c>
    </row>
    <row r="7" spans="1:12" x14ac:dyDescent="0.25">
      <c r="A7" s="2">
        <v>297</v>
      </c>
      <c r="B7" s="2" t="s">
        <v>11</v>
      </c>
      <c r="C7" s="45">
        <v>0.64900000000000002</v>
      </c>
      <c r="D7" s="26">
        <v>0.55500000000000005</v>
      </c>
      <c r="E7" s="50">
        <f t="shared" si="0"/>
        <v>116.93693693693695</v>
      </c>
      <c r="F7" s="44">
        <f t="shared" si="1"/>
        <v>9.3999999999999972E-2</v>
      </c>
      <c r="G7" s="15" t="s">
        <v>7</v>
      </c>
      <c r="H7" s="8">
        <f t="shared" si="2"/>
        <v>1.9999999999999993</v>
      </c>
      <c r="J7" s="22" t="s">
        <v>23</v>
      </c>
      <c r="K7" s="24" t="s">
        <v>30</v>
      </c>
    </row>
    <row r="8" spans="1:12" x14ac:dyDescent="0.25">
      <c r="A8" s="2">
        <v>316</v>
      </c>
      <c r="B8" s="2" t="s">
        <v>12</v>
      </c>
      <c r="C8" s="58">
        <v>0.54700000000000004</v>
      </c>
      <c r="D8" s="26">
        <v>0.55500000000000005</v>
      </c>
      <c r="E8" s="50">
        <f t="shared" si="0"/>
        <v>98.558558558558559</v>
      </c>
      <c r="F8" s="44">
        <f t="shared" si="1"/>
        <v>8.0000000000000071E-3</v>
      </c>
      <c r="G8" s="15" t="s">
        <v>7</v>
      </c>
      <c r="H8" s="8">
        <f t="shared" si="2"/>
        <v>0.17021276595744697</v>
      </c>
    </row>
    <row r="9" spans="1:12" x14ac:dyDescent="0.25">
      <c r="A9" s="2">
        <v>318</v>
      </c>
      <c r="B9" s="2" t="s">
        <v>13</v>
      </c>
      <c r="C9" s="58">
        <v>0.57899999999999996</v>
      </c>
      <c r="D9" s="26">
        <v>0.55500000000000005</v>
      </c>
      <c r="E9" s="50">
        <f t="shared" si="0"/>
        <v>104.32432432432431</v>
      </c>
      <c r="F9" s="44">
        <f t="shared" si="1"/>
        <v>2.399999999999991E-2</v>
      </c>
      <c r="G9" s="15" t="s">
        <v>7</v>
      </c>
      <c r="H9" s="8">
        <f t="shared" si="2"/>
        <v>0.5106382978723385</v>
      </c>
    </row>
    <row r="10" spans="1:12" x14ac:dyDescent="0.25">
      <c r="A10" s="2">
        <v>319</v>
      </c>
      <c r="B10" s="2" t="s">
        <v>14</v>
      </c>
      <c r="C10" s="58">
        <v>0.59499999999999997</v>
      </c>
      <c r="D10" s="26">
        <v>0.55500000000000005</v>
      </c>
      <c r="E10" s="50">
        <f t="shared" si="0"/>
        <v>107.2072072072072</v>
      </c>
      <c r="F10" s="44">
        <f t="shared" si="1"/>
        <v>3.9999999999999925E-2</v>
      </c>
      <c r="G10" s="15" t="s">
        <v>7</v>
      </c>
      <c r="H10" s="8">
        <f t="shared" si="2"/>
        <v>0.85106382978723238</v>
      </c>
      <c r="I10" s="3"/>
      <c r="J10" s="3"/>
      <c r="K10" s="3"/>
      <c r="L10" s="3"/>
    </row>
    <row r="11" spans="1:12" x14ac:dyDescent="0.25">
      <c r="A11" s="2">
        <v>320</v>
      </c>
      <c r="B11" s="2" t="s">
        <v>15</v>
      </c>
      <c r="C11" s="58">
        <v>0.56799999999999995</v>
      </c>
      <c r="D11" s="26">
        <v>0.55500000000000005</v>
      </c>
      <c r="E11" s="50">
        <f t="shared" si="0"/>
        <v>102.34234234234232</v>
      </c>
      <c r="F11" s="44">
        <f t="shared" si="1"/>
        <v>1.2999999999999901E-2</v>
      </c>
      <c r="G11" s="15" t="s">
        <v>7</v>
      </c>
      <c r="H11" s="8">
        <f t="shared" si="2"/>
        <v>0.27659574468084897</v>
      </c>
      <c r="I11" s="3"/>
      <c r="J11" s="3"/>
      <c r="K11" s="3"/>
      <c r="L11" s="3"/>
    </row>
    <row r="12" spans="1:12" x14ac:dyDescent="0.25">
      <c r="A12" s="62"/>
      <c r="B12" s="62"/>
      <c r="C12" s="62"/>
      <c r="D12" s="62"/>
      <c r="E12" s="54"/>
      <c r="F12" s="55"/>
      <c r="G12" s="56"/>
      <c r="H12" s="55"/>
      <c r="I12" s="3"/>
      <c r="J12" s="3"/>
      <c r="K12" s="3"/>
      <c r="L12" s="3"/>
    </row>
    <row r="13" spans="1:12" x14ac:dyDescent="0.25">
      <c r="I13" s="3"/>
      <c r="J13" s="3"/>
      <c r="K13" s="3"/>
      <c r="L13" s="3"/>
    </row>
    <row r="14" spans="1:12" x14ac:dyDescent="0.25">
      <c r="A14" s="1"/>
      <c r="B14" s="3"/>
      <c r="C14" s="3"/>
    </row>
    <row r="15" spans="1:12" x14ac:dyDescent="0.25">
      <c r="I15" s="68" t="s">
        <v>31</v>
      </c>
      <c r="J15" s="68"/>
      <c r="K15" s="68"/>
    </row>
    <row r="16" spans="1:12" x14ac:dyDescent="0.25">
      <c r="I16" s="41"/>
      <c r="J16" s="42"/>
      <c r="K16" s="43"/>
    </row>
    <row r="17" spans="9:11" x14ac:dyDescent="0.25">
      <c r="I17" s="41"/>
      <c r="J17" s="42"/>
      <c r="K17" s="43"/>
    </row>
    <row r="18" spans="9:11" x14ac:dyDescent="0.25">
      <c r="I18" s="41"/>
      <c r="J18" s="42"/>
      <c r="K18" s="43"/>
    </row>
    <row r="19" spans="9:11" ht="15.75" x14ac:dyDescent="0.25">
      <c r="I19" s="40" t="s">
        <v>19</v>
      </c>
      <c r="J19" s="66" t="s">
        <v>32</v>
      </c>
      <c r="K19" s="67"/>
    </row>
    <row r="20" spans="9:11" ht="30" customHeight="1" x14ac:dyDescent="0.25">
      <c r="I20" s="40" t="s">
        <v>33</v>
      </c>
      <c r="J20" s="65" t="s">
        <v>35</v>
      </c>
      <c r="K20" s="65"/>
    </row>
    <row r="21" spans="9:11" ht="29.25" customHeight="1" x14ac:dyDescent="0.25">
      <c r="I21" s="40" t="s">
        <v>34</v>
      </c>
      <c r="J21" s="65" t="s">
        <v>36</v>
      </c>
      <c r="K21" s="65"/>
    </row>
    <row r="33" spans="1:8" s="35" customFormat="1" ht="18.75" x14ac:dyDescent="0.3">
      <c r="A33" s="64" t="s">
        <v>39</v>
      </c>
      <c r="B33" s="64"/>
      <c r="C33" s="64"/>
      <c r="D33" s="64"/>
      <c r="E33" s="64"/>
      <c r="F33" s="64"/>
      <c r="G33" s="32" t="s">
        <v>19</v>
      </c>
      <c r="H33" s="33">
        <v>4.3999999999999997E-2</v>
      </c>
    </row>
    <row r="34" spans="1:8" s="31" customFormat="1" ht="30" x14ac:dyDescent="0.25">
      <c r="A34" s="30" t="s">
        <v>0</v>
      </c>
      <c r="B34" s="30" t="s">
        <v>1</v>
      </c>
      <c r="C34" s="30" t="s">
        <v>2</v>
      </c>
      <c r="D34" s="18" t="s">
        <v>40</v>
      </c>
      <c r="E34" s="19" t="s">
        <v>3</v>
      </c>
      <c r="F34" s="20" t="s">
        <v>4</v>
      </c>
      <c r="G34" s="20" t="s">
        <v>5</v>
      </c>
      <c r="H34" s="20" t="s">
        <v>16</v>
      </c>
    </row>
    <row r="35" spans="1:8" x14ac:dyDescent="0.25">
      <c r="A35" s="2">
        <v>1</v>
      </c>
      <c r="B35" s="2" t="s">
        <v>6</v>
      </c>
      <c r="C35" s="45">
        <v>0.77100000000000002</v>
      </c>
      <c r="D35" s="26">
        <v>0.73</v>
      </c>
      <c r="E35" s="50">
        <f>(C35/D35)*100</f>
        <v>105.61643835616439</v>
      </c>
      <c r="F35" s="44">
        <f>ABS(D35-C35)</f>
        <v>4.1000000000000036E-2</v>
      </c>
      <c r="G35" s="8" t="s">
        <v>7</v>
      </c>
      <c r="H35" s="8">
        <f t="shared" ref="H35:H40" si="3">ABS((C35-D35)/$H$33)</f>
        <v>0.93181818181818266</v>
      </c>
    </row>
    <row r="36" spans="1:8" x14ac:dyDescent="0.25">
      <c r="A36" s="2">
        <v>59</v>
      </c>
      <c r="B36" s="2" t="s">
        <v>8</v>
      </c>
      <c r="C36" s="15">
        <v>0.75</v>
      </c>
      <c r="D36" s="26">
        <v>0.73</v>
      </c>
      <c r="E36" s="50">
        <f t="shared" ref="E36:E40" si="4">(C36/D36)*100</f>
        <v>102.73972602739727</v>
      </c>
      <c r="F36" s="44">
        <f t="shared" ref="F36:F40" si="5">ABS(D36-C36)</f>
        <v>2.0000000000000018E-2</v>
      </c>
      <c r="G36" s="2" t="s">
        <v>7</v>
      </c>
      <c r="H36" s="8">
        <f t="shared" si="3"/>
        <v>0.45454545454545497</v>
      </c>
    </row>
    <row r="37" spans="1:8" x14ac:dyDescent="0.25">
      <c r="A37" s="2">
        <v>198</v>
      </c>
      <c r="B37" s="2" t="s">
        <v>10</v>
      </c>
      <c r="C37" s="45">
        <v>0.73</v>
      </c>
      <c r="D37" s="26">
        <v>0.73</v>
      </c>
      <c r="E37" s="50">
        <f t="shared" si="4"/>
        <v>100</v>
      </c>
      <c r="F37" s="44">
        <f t="shared" si="5"/>
        <v>0</v>
      </c>
      <c r="G37" s="2" t="s">
        <v>7</v>
      </c>
      <c r="H37" s="8">
        <f t="shared" si="3"/>
        <v>0</v>
      </c>
    </row>
    <row r="38" spans="1:8" x14ac:dyDescent="0.25">
      <c r="A38" s="2">
        <v>297</v>
      </c>
      <c r="B38" s="2" t="s">
        <v>11</v>
      </c>
      <c r="C38" s="45">
        <v>0.82599999999999996</v>
      </c>
      <c r="D38" s="26">
        <v>0.73</v>
      </c>
      <c r="E38" s="50">
        <f t="shared" si="4"/>
        <v>113.15068493150685</v>
      </c>
      <c r="F38" s="44">
        <f t="shared" si="5"/>
        <v>9.5999999999999974E-2</v>
      </c>
      <c r="G38" s="2" t="s">
        <v>7</v>
      </c>
      <c r="H38" s="8">
        <f t="shared" si="3"/>
        <v>2.1818181818181812</v>
      </c>
    </row>
    <row r="39" spans="1:8" x14ac:dyDescent="0.25">
      <c r="A39" s="2">
        <v>318</v>
      </c>
      <c r="B39" s="2" t="s">
        <v>13</v>
      </c>
      <c r="C39" s="45">
        <v>0.78200000000000003</v>
      </c>
      <c r="D39" s="26">
        <v>0.73</v>
      </c>
      <c r="E39" s="50">
        <f t="shared" si="4"/>
        <v>107.12328767123289</v>
      </c>
      <c r="F39" s="44">
        <f t="shared" si="5"/>
        <v>5.2000000000000046E-2</v>
      </c>
      <c r="G39" s="2" t="s">
        <v>7</v>
      </c>
      <c r="H39" s="8">
        <f t="shared" si="3"/>
        <v>1.181818181818183</v>
      </c>
    </row>
    <row r="40" spans="1:8" x14ac:dyDescent="0.25">
      <c r="A40" s="2">
        <v>319</v>
      </c>
      <c r="B40" s="2" t="s">
        <v>17</v>
      </c>
      <c r="C40" s="45">
        <v>0.71099999999999997</v>
      </c>
      <c r="D40" s="26">
        <v>0.73</v>
      </c>
      <c r="E40" s="50">
        <f t="shared" si="4"/>
        <v>97.397260273972591</v>
      </c>
      <c r="F40" s="44">
        <f t="shared" si="5"/>
        <v>1.9000000000000017E-2</v>
      </c>
      <c r="G40" s="2" t="s">
        <v>7</v>
      </c>
      <c r="H40" s="8">
        <f t="shared" si="3"/>
        <v>0.43181818181818221</v>
      </c>
    </row>
  </sheetData>
  <mergeCells count="6">
    <mergeCell ref="A33:F33"/>
    <mergeCell ref="A1:F1"/>
    <mergeCell ref="J20:K20"/>
    <mergeCell ref="J21:K21"/>
    <mergeCell ref="J19:K19"/>
    <mergeCell ref="I15:K15"/>
  </mergeCells>
  <conditionalFormatting sqref="H3:H12 H35:H40">
    <cfRule type="cellIs" dxfId="23" priority="4" operator="greaterThan">
      <formula>2</formula>
    </cfRule>
    <cfRule type="cellIs" dxfId="22" priority="5" operator="between">
      <formula>1.01</formula>
      <formula>2</formula>
    </cfRule>
    <cfRule type="cellIs" dxfId="21" priority="6" operator="lessThanOrEqual">
      <formula>1</formula>
    </cfRule>
  </conditionalFormatting>
  <pageMargins left="0.7" right="0.7" top="0.75" bottom="0.75" header="0.3" footer="0.3"/>
  <pageSetup orientation="portrait" r:id="rId1"/>
  <ignoredErrors>
    <ignoredError sqref="E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="130" zoomScaleNormal="130" workbookViewId="0">
      <selection activeCell="F43" sqref="F43"/>
    </sheetView>
  </sheetViews>
  <sheetFormatPr defaultRowHeight="15" x14ac:dyDescent="0.25"/>
  <cols>
    <col min="1" max="1" width="7.140625" customWidth="1"/>
    <col min="2" max="2" width="11.7109375" bestFit="1" customWidth="1"/>
    <col min="3" max="3" width="15" bestFit="1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</cols>
  <sheetData>
    <row r="1" spans="1:8" s="35" customFormat="1" ht="18.75" x14ac:dyDescent="0.3">
      <c r="A1" s="64" t="s">
        <v>41</v>
      </c>
      <c r="B1" s="64"/>
      <c r="C1" s="64"/>
      <c r="D1" s="64"/>
      <c r="E1" s="64"/>
      <c r="F1" s="64"/>
      <c r="G1" s="32" t="s">
        <v>19</v>
      </c>
      <c r="H1" s="33">
        <v>1.2999999999999999E-2</v>
      </c>
    </row>
    <row r="2" spans="1:8" s="31" customFormat="1" ht="30" x14ac:dyDescent="0.25">
      <c r="A2" s="30" t="s">
        <v>0</v>
      </c>
      <c r="B2" s="30" t="s">
        <v>1</v>
      </c>
      <c r="C2" s="30" t="s">
        <v>2</v>
      </c>
      <c r="D2" s="18" t="s">
        <v>42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 x14ac:dyDescent="0.25">
      <c r="A3" s="2">
        <v>1</v>
      </c>
      <c r="B3" s="2" t="s">
        <v>6</v>
      </c>
      <c r="C3" s="63">
        <v>3.06</v>
      </c>
      <c r="D3" s="26">
        <v>0.27200000000000002</v>
      </c>
      <c r="E3" s="8">
        <f>(C3/D3)*100</f>
        <v>1125</v>
      </c>
      <c r="F3" s="8">
        <f>ABS(D3-C3)</f>
        <v>2.7880000000000003</v>
      </c>
      <c r="G3" s="8" t="s">
        <v>7</v>
      </c>
      <c r="H3" s="8">
        <f t="shared" ref="H3:H11" si="0">ABS((C3-D3)/$H$1)</f>
        <v>214.46153846153848</v>
      </c>
    </row>
    <row r="4" spans="1:8" x14ac:dyDescent="0.25">
      <c r="A4" s="7">
        <v>59</v>
      </c>
      <c r="B4" s="7" t="s">
        <v>8</v>
      </c>
      <c r="C4" s="26">
        <v>0.27</v>
      </c>
      <c r="D4" s="26">
        <v>0.27200000000000002</v>
      </c>
      <c r="E4" s="8">
        <f t="shared" ref="E4:E11" si="1">(C4/D4)*100</f>
        <v>99.264705882352942</v>
      </c>
      <c r="F4" s="7">
        <f t="shared" ref="F4:F11" si="2">ABS(D4-C4)</f>
        <v>2.0000000000000018E-3</v>
      </c>
      <c r="G4" s="7" t="s">
        <v>7</v>
      </c>
      <c r="H4" s="8">
        <f t="shared" si="0"/>
        <v>0.15384615384615399</v>
      </c>
    </row>
    <row r="5" spans="1:8" x14ac:dyDescent="0.25">
      <c r="A5" s="7">
        <v>105</v>
      </c>
      <c r="B5" s="7" t="s">
        <v>9</v>
      </c>
      <c r="C5" s="26">
        <v>0.27800000000000002</v>
      </c>
      <c r="D5" s="26">
        <v>0.27200000000000002</v>
      </c>
      <c r="E5" s="8">
        <f t="shared" si="1"/>
        <v>102.20588235294117</v>
      </c>
      <c r="F5" s="7">
        <f t="shared" si="2"/>
        <v>6.0000000000000053E-3</v>
      </c>
      <c r="G5" s="7" t="s">
        <v>7</v>
      </c>
      <c r="H5" s="8">
        <f t="shared" si="0"/>
        <v>0.46153846153846195</v>
      </c>
    </row>
    <row r="6" spans="1:8" x14ac:dyDescent="0.25">
      <c r="A6" s="7">
        <v>198</v>
      </c>
      <c r="B6" s="7" t="s">
        <v>10</v>
      </c>
      <c r="C6" s="26">
        <v>0.28299999999999997</v>
      </c>
      <c r="D6" s="26">
        <v>0.27200000000000002</v>
      </c>
      <c r="E6" s="8">
        <f t="shared" si="1"/>
        <v>104.04411764705881</v>
      </c>
      <c r="F6" s="44">
        <f t="shared" si="2"/>
        <v>1.0999999999999954E-2</v>
      </c>
      <c r="G6" s="7" t="s">
        <v>7</v>
      </c>
      <c r="H6" s="8">
        <f t="shared" si="0"/>
        <v>0.8461538461538427</v>
      </c>
    </row>
    <row r="7" spans="1:8" x14ac:dyDescent="0.25">
      <c r="A7" s="7">
        <v>297</v>
      </c>
      <c r="B7" s="7" t="s">
        <v>11</v>
      </c>
      <c r="C7" s="26">
        <v>0.28100000000000003</v>
      </c>
      <c r="D7" s="26">
        <v>0.27200000000000002</v>
      </c>
      <c r="E7" s="8">
        <f t="shared" si="1"/>
        <v>103.30882352941177</v>
      </c>
      <c r="F7" s="7">
        <f t="shared" si="2"/>
        <v>9.000000000000008E-3</v>
      </c>
      <c r="G7" s="7" t="s">
        <v>7</v>
      </c>
      <c r="H7" s="8">
        <f t="shared" si="0"/>
        <v>0.69230769230769296</v>
      </c>
    </row>
    <row r="8" spans="1:8" x14ac:dyDescent="0.25">
      <c r="A8" s="7">
        <v>316</v>
      </c>
      <c r="B8" s="7" t="s">
        <v>12</v>
      </c>
      <c r="C8" s="26">
        <v>0.26819999999999999</v>
      </c>
      <c r="D8" s="26">
        <v>0.27200000000000002</v>
      </c>
      <c r="E8" s="8">
        <f t="shared" si="1"/>
        <v>98.60294117647058</v>
      </c>
      <c r="F8" s="7">
        <f t="shared" si="2"/>
        <v>3.8000000000000256E-3</v>
      </c>
      <c r="G8" s="7" t="s">
        <v>7</v>
      </c>
      <c r="H8" s="8">
        <f t="shared" si="0"/>
        <v>0.29230769230769427</v>
      </c>
    </row>
    <row r="9" spans="1:8" x14ac:dyDescent="0.25">
      <c r="A9" s="7">
        <v>318</v>
      </c>
      <c r="B9" s="7" t="s">
        <v>13</v>
      </c>
      <c r="C9" s="26">
        <v>0.2661</v>
      </c>
      <c r="D9" s="26">
        <v>0.27200000000000002</v>
      </c>
      <c r="E9" s="8">
        <f t="shared" si="1"/>
        <v>97.830882352941174</v>
      </c>
      <c r="F9" s="7">
        <f t="shared" si="2"/>
        <v>5.9000000000000163E-3</v>
      </c>
      <c r="G9" s="7" t="s">
        <v>7</v>
      </c>
      <c r="H9" s="8">
        <f t="shared" si="0"/>
        <v>0.45384615384615512</v>
      </c>
    </row>
    <row r="10" spans="1:8" x14ac:dyDescent="0.25">
      <c r="A10" s="7">
        <v>319</v>
      </c>
      <c r="B10" s="7" t="s">
        <v>14</v>
      </c>
      <c r="C10" s="26">
        <v>0.27200000000000002</v>
      </c>
      <c r="D10" s="26">
        <v>0.27200000000000002</v>
      </c>
      <c r="E10" s="8">
        <f t="shared" si="1"/>
        <v>100</v>
      </c>
      <c r="F10" s="7">
        <f t="shared" si="2"/>
        <v>0</v>
      </c>
      <c r="G10" s="7" t="s">
        <v>7</v>
      </c>
      <c r="H10" s="8">
        <f t="shared" si="0"/>
        <v>0</v>
      </c>
    </row>
    <row r="11" spans="1:8" x14ac:dyDescent="0.25">
      <c r="A11" s="7">
        <v>320</v>
      </c>
      <c r="B11" s="7" t="s">
        <v>15</v>
      </c>
      <c r="C11" s="26">
        <v>0.27500000000000002</v>
      </c>
      <c r="D11" s="26">
        <v>0.27200000000000002</v>
      </c>
      <c r="E11" s="8">
        <f t="shared" si="1"/>
        <v>101.10294117647058</v>
      </c>
      <c r="F11" s="7">
        <f t="shared" si="2"/>
        <v>3.0000000000000027E-3</v>
      </c>
      <c r="G11" s="7" t="s">
        <v>7</v>
      </c>
      <c r="H11" s="8">
        <f t="shared" si="0"/>
        <v>0.23076923076923098</v>
      </c>
    </row>
    <row r="12" spans="1:8" x14ac:dyDescent="0.25">
      <c r="A12" s="4"/>
      <c r="B12" s="5"/>
      <c r="C12" s="6"/>
      <c r="D12" s="4"/>
      <c r="E12" s="4"/>
      <c r="F12" s="4"/>
      <c r="G12" s="4"/>
      <c r="H12" s="4"/>
    </row>
    <row r="33" spans="1:8" ht="18.75" x14ac:dyDescent="0.3">
      <c r="A33" s="61" t="s">
        <v>43</v>
      </c>
      <c r="B33" s="61"/>
      <c r="C33" s="61"/>
      <c r="D33" s="61"/>
      <c r="E33" s="61"/>
      <c r="F33" s="61"/>
      <c r="G33" s="32" t="s">
        <v>19</v>
      </c>
      <c r="H33" s="33">
        <v>1.0999999999999999E-2</v>
      </c>
    </row>
    <row r="34" spans="1:8" s="35" customFormat="1" ht="30.75" x14ac:dyDescent="0.3">
      <c r="A34" s="30" t="s">
        <v>0</v>
      </c>
      <c r="B34" s="30" t="s">
        <v>1</v>
      </c>
      <c r="C34" s="30" t="s">
        <v>2</v>
      </c>
      <c r="D34" s="18" t="s">
        <v>44</v>
      </c>
      <c r="E34" s="19" t="s">
        <v>3</v>
      </c>
      <c r="F34" s="20" t="s">
        <v>4</v>
      </c>
      <c r="G34" s="20" t="s">
        <v>5</v>
      </c>
      <c r="H34" s="20" t="s">
        <v>16</v>
      </c>
    </row>
    <row r="35" spans="1:8" s="31" customFormat="1" x14ac:dyDescent="0.25">
      <c r="A35" s="2">
        <v>1</v>
      </c>
      <c r="B35" s="2" t="s">
        <v>6</v>
      </c>
      <c r="C35" s="45">
        <v>0.187</v>
      </c>
      <c r="D35" s="26">
        <v>0.19</v>
      </c>
      <c r="E35" s="8">
        <f>(C35/D35)*100</f>
        <v>98.421052631578945</v>
      </c>
      <c r="F35" s="44">
        <f>ABS(D35-C35)</f>
        <v>3.0000000000000027E-3</v>
      </c>
      <c r="G35" s="8" t="s">
        <v>7</v>
      </c>
      <c r="H35" s="8">
        <f>ABS((C35-D35)/$H$33)</f>
        <v>0.27272727272727298</v>
      </c>
    </row>
    <row r="36" spans="1:8" x14ac:dyDescent="0.25">
      <c r="A36" s="7">
        <v>59</v>
      </c>
      <c r="B36" s="7" t="s">
        <v>8</v>
      </c>
      <c r="C36" s="26">
        <v>0.17</v>
      </c>
      <c r="D36" s="26">
        <v>0.19</v>
      </c>
      <c r="E36" s="8">
        <f t="shared" ref="E36:E40" si="3">(C36/D36)*100</f>
        <v>89.473684210526315</v>
      </c>
      <c r="F36" s="44">
        <f t="shared" ref="F36:F40" si="4">ABS(D36-C36)</f>
        <v>1.999999999999999E-2</v>
      </c>
      <c r="G36" s="7" t="s">
        <v>7</v>
      </c>
      <c r="H36" s="8">
        <f t="shared" ref="H36:H40" si="5">ABS((C36-D36)/$H$33)</f>
        <v>1.8181818181818175</v>
      </c>
    </row>
    <row r="37" spans="1:8" x14ac:dyDescent="0.25">
      <c r="A37" s="7">
        <v>198</v>
      </c>
      <c r="B37" s="7" t="s">
        <v>10</v>
      </c>
      <c r="C37" s="26">
        <v>0.192</v>
      </c>
      <c r="D37" s="26">
        <v>0.19</v>
      </c>
      <c r="E37" s="8">
        <f t="shared" si="3"/>
        <v>101.05263157894737</v>
      </c>
      <c r="F37" s="44">
        <f t="shared" si="4"/>
        <v>2.0000000000000018E-3</v>
      </c>
      <c r="G37" s="7" t="s">
        <v>7</v>
      </c>
      <c r="H37" s="8">
        <f t="shared" si="5"/>
        <v>0.18181818181818199</v>
      </c>
    </row>
    <row r="38" spans="1:8" x14ac:dyDescent="0.25">
      <c r="A38" s="7">
        <v>297</v>
      </c>
      <c r="B38" s="7" t="s">
        <v>11</v>
      </c>
      <c r="C38" s="26">
        <v>0.191</v>
      </c>
      <c r="D38" s="26">
        <v>0.19</v>
      </c>
      <c r="E38" s="8">
        <f t="shared" si="3"/>
        <v>100.52631578947368</v>
      </c>
      <c r="F38" s="44">
        <f t="shared" si="4"/>
        <v>1.0000000000000009E-3</v>
      </c>
      <c r="G38" s="7" t="s">
        <v>7</v>
      </c>
      <c r="H38" s="8">
        <f t="shared" si="5"/>
        <v>9.0909090909090995E-2</v>
      </c>
    </row>
    <row r="39" spans="1:8" x14ac:dyDescent="0.25">
      <c r="A39" s="7">
        <v>318</v>
      </c>
      <c r="B39" s="7" t="s">
        <v>13</v>
      </c>
      <c r="C39" s="26">
        <v>0.2072</v>
      </c>
      <c r="D39" s="26">
        <v>0.19</v>
      </c>
      <c r="E39" s="8">
        <f t="shared" si="3"/>
        <v>109.05263157894736</v>
      </c>
      <c r="F39" s="44">
        <f t="shared" si="4"/>
        <v>1.7199999999999993E-2</v>
      </c>
      <c r="G39" s="7" t="s">
        <v>7</v>
      </c>
      <c r="H39" s="8">
        <f t="shared" si="5"/>
        <v>1.563636363636363</v>
      </c>
    </row>
    <row r="40" spans="1:8" x14ac:dyDescent="0.25">
      <c r="A40" s="7">
        <v>319</v>
      </c>
      <c r="B40" s="7" t="s">
        <v>14</v>
      </c>
      <c r="C40" s="26">
        <v>0.19700000000000001</v>
      </c>
      <c r="D40" s="26">
        <v>0.19</v>
      </c>
      <c r="E40" s="8">
        <f t="shared" si="3"/>
        <v>103.68421052631579</v>
      </c>
      <c r="F40" s="44">
        <f t="shared" si="4"/>
        <v>7.0000000000000062E-3</v>
      </c>
      <c r="G40" s="7" t="s">
        <v>7</v>
      </c>
      <c r="H40" s="8">
        <f t="shared" si="5"/>
        <v>0.63636363636363702</v>
      </c>
    </row>
    <row r="41" spans="1:8" x14ac:dyDescent="0.25">
      <c r="B41" s="12"/>
      <c r="C41" s="12"/>
    </row>
    <row r="43" spans="1:8" x14ac:dyDescent="0.25">
      <c r="C43" s="3"/>
    </row>
  </sheetData>
  <mergeCells count="1">
    <mergeCell ref="A1:F1"/>
  </mergeCells>
  <conditionalFormatting sqref="H3:H11 H35:H40">
    <cfRule type="cellIs" dxfId="20" priority="10" operator="greaterThan">
      <formula>2</formula>
    </cfRule>
    <cfRule type="cellIs" dxfId="19" priority="11" operator="between">
      <formula>1.01</formula>
      <formula>2</formula>
    </cfRule>
    <cfRule type="cellIs" dxfId="18" priority="12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workbookViewId="0">
      <selection activeCell="H11" sqref="H11"/>
    </sheetView>
  </sheetViews>
  <sheetFormatPr defaultRowHeight="15" x14ac:dyDescent="0.25"/>
  <cols>
    <col min="2" max="2" width="11.28515625" bestFit="1" customWidth="1"/>
    <col min="3" max="3" width="15" bestFit="1" customWidth="1"/>
    <col min="5" max="5" width="11.85546875" customWidth="1"/>
    <col min="6" max="6" width="16.140625" customWidth="1"/>
    <col min="7" max="7" width="12" bestFit="1" customWidth="1"/>
  </cols>
  <sheetData>
    <row r="1" spans="1:12" s="38" customFormat="1" ht="17.25" x14ac:dyDescent="0.3">
      <c r="A1" s="69" t="s">
        <v>45</v>
      </c>
      <c r="B1" s="69"/>
      <c r="C1" s="69"/>
      <c r="D1" s="69"/>
      <c r="E1" s="69"/>
      <c r="F1" s="69"/>
      <c r="G1" s="37" t="s">
        <v>19</v>
      </c>
      <c r="H1" s="36">
        <v>5.6000000000000001E-2</v>
      </c>
    </row>
    <row r="2" spans="1:12" ht="30" x14ac:dyDescent="0.25">
      <c r="A2" s="17" t="s">
        <v>0</v>
      </c>
      <c r="B2" s="17" t="s">
        <v>1</v>
      </c>
      <c r="C2" s="17" t="s">
        <v>2</v>
      </c>
      <c r="D2" s="18" t="s">
        <v>46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12" x14ac:dyDescent="0.25">
      <c r="A3" s="2">
        <v>1</v>
      </c>
      <c r="B3" s="2" t="s">
        <v>6</v>
      </c>
      <c r="C3" s="45">
        <v>0.41099999999999998</v>
      </c>
      <c r="D3" s="26">
        <v>0.32</v>
      </c>
      <c r="E3" s="8">
        <f>(C3/D3)*100</f>
        <v>128.43749999999997</v>
      </c>
      <c r="F3" s="8">
        <f>ABS(D3-C3)</f>
        <v>9.099999999999997E-2</v>
      </c>
      <c r="G3" s="8" t="s">
        <v>7</v>
      </c>
      <c r="H3" s="8">
        <f>ABS((C3-D3)/$H$1)</f>
        <v>1.6249999999999993</v>
      </c>
    </row>
    <row r="4" spans="1:12" x14ac:dyDescent="0.25">
      <c r="A4" s="7">
        <v>59</v>
      </c>
      <c r="B4" s="7" t="s">
        <v>8</v>
      </c>
      <c r="C4" s="26">
        <v>0.28000000000000003</v>
      </c>
      <c r="D4" s="26">
        <v>0.32</v>
      </c>
      <c r="E4" s="8">
        <f t="shared" ref="E4:E5" si="0">(C4/D4)*100</f>
        <v>87.500000000000014</v>
      </c>
      <c r="F4" s="8">
        <f t="shared" ref="F4" si="1">ABS(D4-C4)</f>
        <v>3.999999999999998E-2</v>
      </c>
      <c r="G4" s="7" t="s">
        <v>7</v>
      </c>
      <c r="H4" s="8">
        <f t="shared" ref="H4:H5" si="2">ABS((C4-D4)/$H$1)</f>
        <v>0.71428571428571397</v>
      </c>
    </row>
    <row r="5" spans="1:12" x14ac:dyDescent="0.25">
      <c r="A5" s="7">
        <v>319</v>
      </c>
      <c r="B5" s="9" t="s">
        <v>14</v>
      </c>
      <c r="C5" s="46">
        <v>0.34599999999999997</v>
      </c>
      <c r="D5" s="26">
        <v>0.32</v>
      </c>
      <c r="E5" s="8">
        <f t="shared" si="0"/>
        <v>108.12499999999999</v>
      </c>
      <c r="F5" s="8">
        <f>ABS(D5-C5)</f>
        <v>2.5999999999999968E-2</v>
      </c>
      <c r="G5" s="7" t="s">
        <v>7</v>
      </c>
      <c r="H5" s="8">
        <f t="shared" si="2"/>
        <v>0.46428571428571369</v>
      </c>
    </row>
    <row r="6" spans="1:12" x14ac:dyDescent="0.25">
      <c r="B6" s="10"/>
      <c r="C6" s="13"/>
    </row>
    <row r="7" spans="1:12" x14ac:dyDescent="0.25">
      <c r="G7" s="70"/>
      <c r="H7" s="12"/>
      <c r="I7" s="12"/>
      <c r="J7" s="12"/>
      <c r="K7" s="12"/>
      <c r="L7" s="12"/>
    </row>
    <row r="8" spans="1:12" x14ac:dyDescent="0.25">
      <c r="G8" s="12"/>
      <c r="H8" s="71"/>
      <c r="I8" s="71"/>
      <c r="J8" s="71"/>
      <c r="K8" s="71"/>
      <c r="L8" s="71"/>
    </row>
    <row r="26" spans="1:8" s="38" customFormat="1" ht="17.25" x14ac:dyDescent="0.3">
      <c r="A26" s="69" t="s">
        <v>47</v>
      </c>
      <c r="B26" s="69"/>
      <c r="C26" s="69"/>
      <c r="D26" s="69"/>
      <c r="E26" s="69"/>
      <c r="F26" s="69"/>
      <c r="G26" s="37" t="s">
        <v>19</v>
      </c>
      <c r="H26" s="36">
        <v>5.7000000000000002E-2</v>
      </c>
    </row>
    <row r="27" spans="1:8" ht="45" customHeight="1" x14ac:dyDescent="0.25">
      <c r="A27" s="17" t="s">
        <v>0</v>
      </c>
      <c r="B27" s="17" t="s">
        <v>1</v>
      </c>
      <c r="C27" s="17" t="s">
        <v>2</v>
      </c>
      <c r="D27" s="18" t="s">
        <v>63</v>
      </c>
      <c r="E27" s="19" t="s">
        <v>3</v>
      </c>
      <c r="F27" s="20" t="s">
        <v>4</v>
      </c>
      <c r="G27" s="20" t="s">
        <v>5</v>
      </c>
      <c r="H27" s="20" t="s">
        <v>16</v>
      </c>
    </row>
    <row r="28" spans="1:8" x14ac:dyDescent="0.25">
      <c r="A28" s="2">
        <v>1</v>
      </c>
      <c r="B28" s="2" t="s">
        <v>6</v>
      </c>
      <c r="C28" s="45">
        <v>0.16900000000000001</v>
      </c>
      <c r="D28" s="26">
        <v>0.21199999999999999</v>
      </c>
      <c r="E28" s="8">
        <f>(C28/D28)*100</f>
        <v>79.716981132075489</v>
      </c>
      <c r="F28" s="8">
        <f>ABS(D28-C28)</f>
        <v>4.2999999999999983E-2</v>
      </c>
      <c r="G28" s="8" t="s">
        <v>7</v>
      </c>
      <c r="H28" s="8">
        <f>ABS((C28-D28)/$H$26)</f>
        <v>0.75438596491228038</v>
      </c>
    </row>
    <row r="29" spans="1:8" x14ac:dyDescent="0.25">
      <c r="A29" s="7">
        <v>59</v>
      </c>
      <c r="B29" s="7" t="s">
        <v>8</v>
      </c>
      <c r="C29" s="26">
        <v>0.15</v>
      </c>
      <c r="D29" s="26">
        <v>0.21199999999999999</v>
      </c>
      <c r="E29" s="8">
        <f t="shared" ref="E29" si="3">(C29/D29)*100</f>
        <v>70.754716981132077</v>
      </c>
      <c r="F29" s="8">
        <f t="shared" ref="F29" si="4">ABS(D29-C29)</f>
        <v>6.2E-2</v>
      </c>
      <c r="G29" s="7" t="s">
        <v>7</v>
      </c>
      <c r="H29" s="8">
        <f>ABS((C29-D29)/$H$26)</f>
        <v>1.0877192982456141</v>
      </c>
    </row>
    <row r="30" spans="1:8" x14ac:dyDescent="0.25">
      <c r="A30" s="7">
        <v>319</v>
      </c>
      <c r="B30" s="9" t="s">
        <v>14</v>
      </c>
      <c r="C30" s="46">
        <v>0.14899999999999999</v>
      </c>
      <c r="D30" s="26">
        <v>0.21199999999999999</v>
      </c>
      <c r="E30" s="8">
        <f>(C30/D30)*100</f>
        <v>70.283018867924525</v>
      </c>
      <c r="F30" s="8">
        <f>ABS(D30-C30)</f>
        <v>6.3E-2</v>
      </c>
      <c r="G30" s="7" t="s">
        <v>7</v>
      </c>
      <c r="H30" s="8">
        <f>ABS((C30-D30)/$H$26)</f>
        <v>1.1052631578947367</v>
      </c>
    </row>
    <row r="31" spans="1:8" x14ac:dyDescent="0.25">
      <c r="B31" s="10"/>
      <c r="C31" s="11"/>
    </row>
  </sheetData>
  <mergeCells count="3">
    <mergeCell ref="A1:F1"/>
    <mergeCell ref="A26:F26"/>
    <mergeCell ref="H8:L8"/>
  </mergeCells>
  <conditionalFormatting sqref="H28:H30 H3:H5">
    <cfRule type="cellIs" dxfId="17" priority="4" operator="greaterThan">
      <formula>2</formula>
    </cfRule>
    <cfRule type="cellIs" dxfId="16" priority="5" operator="between">
      <formula>1.01</formula>
      <formula>2</formula>
    </cfRule>
    <cfRule type="cellIs" dxfId="15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58" zoomScale="130" zoomScaleNormal="130" workbookViewId="0">
      <selection activeCell="H42" sqref="H42"/>
    </sheetView>
  </sheetViews>
  <sheetFormatPr defaultRowHeight="15" x14ac:dyDescent="0.25"/>
  <cols>
    <col min="1" max="1" width="9.140625" style="4"/>
    <col min="2" max="2" width="11.28515625" style="4" bestFit="1" customWidth="1"/>
    <col min="3" max="3" width="15" style="4" bestFit="1" customWidth="1"/>
    <col min="4" max="5" width="9.140625" style="4"/>
    <col min="6" max="6" width="9.5703125" style="4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5" customFormat="1" ht="18.75" x14ac:dyDescent="0.3">
      <c r="A1" s="64" t="s">
        <v>48</v>
      </c>
      <c r="B1" s="64"/>
      <c r="C1" s="64"/>
      <c r="D1" s="64"/>
      <c r="E1" s="64"/>
      <c r="F1" s="64"/>
      <c r="G1" s="32" t="s">
        <v>19</v>
      </c>
      <c r="H1" s="49">
        <v>2.1999999999999999E-2</v>
      </c>
    </row>
    <row r="2" spans="1:8" s="31" customFormat="1" ht="45" x14ac:dyDescent="0.25">
      <c r="A2" s="30" t="s">
        <v>0</v>
      </c>
      <c r="B2" s="30" t="s">
        <v>1</v>
      </c>
      <c r="C2" s="30" t="s">
        <v>2</v>
      </c>
      <c r="D2" s="18" t="s">
        <v>49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 x14ac:dyDescent="0.25">
      <c r="A3" s="2">
        <v>1</v>
      </c>
      <c r="B3" s="2" t="s">
        <v>6</v>
      </c>
      <c r="C3" s="45">
        <v>0.24199999999999999</v>
      </c>
      <c r="D3" s="26">
        <v>0.27900000000000003</v>
      </c>
      <c r="E3" s="8">
        <f>(C3/D3)*100</f>
        <v>86.738351254480278</v>
      </c>
      <c r="F3" s="8">
        <f>ABS(D3-C3)</f>
        <v>3.7000000000000033E-2</v>
      </c>
      <c r="G3" s="8" t="s">
        <v>7</v>
      </c>
      <c r="H3" s="8">
        <f>ABS((C3-D3)/$H$1)</f>
        <v>1.6818181818181834</v>
      </c>
    </row>
    <row r="4" spans="1:8" x14ac:dyDescent="0.25">
      <c r="A4" s="7">
        <v>59</v>
      </c>
      <c r="B4" s="7" t="s">
        <v>8</v>
      </c>
      <c r="C4" s="26">
        <v>0.27</v>
      </c>
      <c r="D4" s="26">
        <v>0.27900000000000003</v>
      </c>
      <c r="E4" s="8">
        <f t="shared" ref="E4:E8" si="0">(C4/D4)*100</f>
        <v>96.774193548387103</v>
      </c>
      <c r="F4" s="7">
        <f t="shared" ref="F4:F9" si="1">ABS(D4-C4)</f>
        <v>9.000000000000008E-3</v>
      </c>
      <c r="G4" s="7" t="s">
        <v>7</v>
      </c>
      <c r="H4" s="8">
        <f t="shared" ref="H4:H11" si="2">ABS((C4-D4)/$H$1)</f>
        <v>0.4090909090909095</v>
      </c>
    </row>
    <row r="5" spans="1:8" x14ac:dyDescent="0.25">
      <c r="A5" s="7">
        <v>105</v>
      </c>
      <c r="B5" s="7" t="s">
        <v>9</v>
      </c>
      <c r="C5" s="26">
        <v>0.27</v>
      </c>
      <c r="D5" s="26">
        <v>0.27900000000000003</v>
      </c>
      <c r="E5" s="8">
        <f t="shared" si="0"/>
        <v>96.774193548387103</v>
      </c>
      <c r="F5" s="7">
        <f t="shared" si="1"/>
        <v>9.000000000000008E-3</v>
      </c>
      <c r="G5" s="7" t="s">
        <v>7</v>
      </c>
      <c r="H5" s="8">
        <f>ABS((C5-D5)/$H$1)</f>
        <v>0.4090909090909095</v>
      </c>
    </row>
    <row r="6" spans="1:8" x14ac:dyDescent="0.25">
      <c r="A6" s="7">
        <v>198</v>
      </c>
      <c r="B6" s="7" t="s">
        <v>10</v>
      </c>
      <c r="C6" s="26">
        <v>0.27100000000000002</v>
      </c>
      <c r="D6" s="26">
        <v>0.27900000000000003</v>
      </c>
      <c r="E6" s="8">
        <f t="shared" si="0"/>
        <v>97.132616487455195</v>
      </c>
      <c r="F6" s="7">
        <f t="shared" si="1"/>
        <v>8.0000000000000071E-3</v>
      </c>
      <c r="G6" s="7" t="s">
        <v>7</v>
      </c>
      <c r="H6" s="8">
        <f t="shared" si="2"/>
        <v>0.36363636363636398</v>
      </c>
    </row>
    <row r="7" spans="1:8" x14ac:dyDescent="0.25">
      <c r="A7" s="7">
        <v>297</v>
      </c>
      <c r="B7" s="7" t="s">
        <v>11</v>
      </c>
      <c r="C7" s="26">
        <v>0.2999</v>
      </c>
      <c r="D7" s="26">
        <v>0.27900000000000003</v>
      </c>
      <c r="E7" s="8">
        <f t="shared" si="0"/>
        <v>107.49103942652329</v>
      </c>
      <c r="F7" s="7">
        <f t="shared" si="1"/>
        <v>2.0899999999999974E-2</v>
      </c>
      <c r="G7" s="7" t="s">
        <v>7</v>
      </c>
      <c r="H7" s="8">
        <f t="shared" si="2"/>
        <v>0.94999999999999885</v>
      </c>
    </row>
    <row r="8" spans="1:8" x14ac:dyDescent="0.25">
      <c r="A8" s="7">
        <v>316</v>
      </c>
      <c r="B8" s="7" t="s">
        <v>12</v>
      </c>
      <c r="C8" s="26">
        <v>0.2802</v>
      </c>
      <c r="D8" s="26">
        <v>0.27900000000000003</v>
      </c>
      <c r="E8" s="8">
        <f t="shared" si="0"/>
        <v>100.43010752688171</v>
      </c>
      <c r="F8" s="7">
        <f t="shared" si="1"/>
        <v>1.1999999999999789E-3</v>
      </c>
      <c r="G8" s="7" t="s">
        <v>7</v>
      </c>
      <c r="H8" s="8">
        <f>ABS((C8-D8)/$H$1)</f>
        <v>5.4545454545453585E-2</v>
      </c>
    </row>
    <row r="9" spans="1:8" x14ac:dyDescent="0.25">
      <c r="A9" s="7">
        <v>318</v>
      </c>
      <c r="B9" s="7" t="s">
        <v>13</v>
      </c>
      <c r="C9" s="26">
        <v>0.28649999999999998</v>
      </c>
      <c r="D9" s="26">
        <v>0.27900000000000003</v>
      </c>
      <c r="E9" s="8">
        <f>(C9/D9)*100</f>
        <v>102.68817204301072</v>
      </c>
      <c r="F9" s="7">
        <f t="shared" si="1"/>
        <v>7.4999999999999512E-3</v>
      </c>
      <c r="G9" s="7" t="s">
        <v>7</v>
      </c>
      <c r="H9" s="8">
        <f t="shared" si="2"/>
        <v>0.34090909090908872</v>
      </c>
    </row>
    <row r="10" spans="1:8" x14ac:dyDescent="0.25">
      <c r="A10" s="7">
        <v>319</v>
      </c>
      <c r="B10" s="7" t="s">
        <v>14</v>
      </c>
      <c r="C10" s="26">
        <v>0.23200000000000001</v>
      </c>
      <c r="D10" s="26">
        <v>0.27900000000000003</v>
      </c>
      <c r="E10" s="8">
        <f>(C10/D10)*100</f>
        <v>83.154121863799276</v>
      </c>
      <c r="F10" s="7">
        <f>ABS(D10-C10)</f>
        <v>4.7000000000000014E-2</v>
      </c>
      <c r="G10" s="7" t="s">
        <v>7</v>
      </c>
      <c r="H10" s="8">
        <f t="shared" si="2"/>
        <v>2.1363636363636371</v>
      </c>
    </row>
    <row r="11" spans="1:8" x14ac:dyDescent="0.25">
      <c r="A11" s="7">
        <v>320</v>
      </c>
      <c r="B11" s="9" t="s">
        <v>18</v>
      </c>
      <c r="C11" s="46">
        <v>0.27800000000000002</v>
      </c>
      <c r="D11" s="26">
        <v>0.27900000000000003</v>
      </c>
      <c r="E11" s="8">
        <f>(C11/D11)*100</f>
        <v>99.641577060931894</v>
      </c>
      <c r="F11" s="7">
        <f>ABS(D11-C11)</f>
        <v>1.0000000000000009E-3</v>
      </c>
      <c r="G11" s="7" t="s">
        <v>7</v>
      </c>
      <c r="H11" s="8">
        <f t="shared" si="2"/>
        <v>4.5454545454545497E-2</v>
      </c>
    </row>
    <row r="12" spans="1:8" x14ac:dyDescent="0.25">
      <c r="B12" s="10"/>
      <c r="C12" s="13"/>
    </row>
    <row r="35" spans="1:8" s="35" customFormat="1" ht="18.75" x14ac:dyDescent="0.3">
      <c r="A35" s="64" t="s">
        <v>50</v>
      </c>
      <c r="B35" s="64"/>
      <c r="C35" s="64"/>
      <c r="D35" s="64"/>
      <c r="E35" s="64"/>
      <c r="F35" s="64"/>
      <c r="G35" s="32" t="s">
        <v>19</v>
      </c>
      <c r="H35" s="33">
        <v>1.6E-2</v>
      </c>
    </row>
    <row r="36" spans="1:8" s="31" customFormat="1" ht="45" x14ac:dyDescent="0.25">
      <c r="A36" s="30" t="s">
        <v>0</v>
      </c>
      <c r="B36" s="30" t="s">
        <v>1</v>
      </c>
      <c r="C36" s="30" t="s">
        <v>2</v>
      </c>
      <c r="D36" s="18" t="s">
        <v>51</v>
      </c>
      <c r="E36" s="19" t="s">
        <v>3</v>
      </c>
      <c r="F36" s="20" t="s">
        <v>4</v>
      </c>
      <c r="G36" s="20" t="s">
        <v>5</v>
      </c>
      <c r="H36" s="20" t="s">
        <v>16</v>
      </c>
    </row>
    <row r="37" spans="1:8" x14ac:dyDescent="0.25">
      <c r="A37" s="2">
        <v>1</v>
      </c>
      <c r="B37" s="2" t="s">
        <v>6</v>
      </c>
      <c r="C37" s="45">
        <v>0.16800000000000001</v>
      </c>
      <c r="D37" s="26">
        <v>0.16800000000000001</v>
      </c>
      <c r="E37" s="8">
        <f>(C37/D37)*100</f>
        <v>100</v>
      </c>
      <c r="F37" s="8">
        <f>ABS(D37-C37)</f>
        <v>0</v>
      </c>
      <c r="G37" s="8" t="s">
        <v>7</v>
      </c>
      <c r="H37" s="8">
        <f>ABS((C37-D37)/$H$35)</f>
        <v>0</v>
      </c>
    </row>
    <row r="38" spans="1:8" x14ac:dyDescent="0.25">
      <c r="A38" s="7">
        <v>59</v>
      </c>
      <c r="B38" s="7" t="s">
        <v>8</v>
      </c>
      <c r="C38" s="26">
        <v>0.16</v>
      </c>
      <c r="D38" s="26">
        <v>0.16800000000000001</v>
      </c>
      <c r="E38" s="8">
        <f t="shared" ref="E38:E42" si="3">(C38/D38)*100</f>
        <v>95.238095238095227</v>
      </c>
      <c r="F38" s="7">
        <f t="shared" ref="F38:F42" si="4">ABS(D38-C38)</f>
        <v>8.0000000000000071E-3</v>
      </c>
      <c r="G38" s="7" t="s">
        <v>7</v>
      </c>
      <c r="H38" s="8">
        <f t="shared" ref="H38:H42" si="5">ABS((C38-D38)/$H$35)</f>
        <v>0.50000000000000044</v>
      </c>
    </row>
    <row r="39" spans="1:8" x14ac:dyDescent="0.25">
      <c r="A39" s="7">
        <v>198</v>
      </c>
      <c r="B39" s="7" t="s">
        <v>10</v>
      </c>
      <c r="C39" s="26">
        <v>0.16200000000000001</v>
      </c>
      <c r="D39" s="26">
        <v>0.16800000000000001</v>
      </c>
      <c r="E39" s="8">
        <f t="shared" si="3"/>
        <v>96.428571428571431</v>
      </c>
      <c r="F39" s="7">
        <f t="shared" si="4"/>
        <v>6.0000000000000053E-3</v>
      </c>
      <c r="G39" s="7" t="s">
        <v>7</v>
      </c>
      <c r="H39" s="8">
        <f t="shared" si="5"/>
        <v>0.37500000000000033</v>
      </c>
    </row>
    <row r="40" spans="1:8" x14ac:dyDescent="0.25">
      <c r="A40" s="7">
        <v>297</v>
      </c>
      <c r="B40" s="7" t="s">
        <v>11</v>
      </c>
      <c r="C40" s="26">
        <v>0.1845</v>
      </c>
      <c r="D40" s="26">
        <v>0.16800000000000001</v>
      </c>
      <c r="E40" s="8">
        <f t="shared" si="3"/>
        <v>109.82142857142856</v>
      </c>
      <c r="F40" s="7">
        <f t="shared" si="4"/>
        <v>1.6499999999999987E-2</v>
      </c>
      <c r="G40" s="7" t="s">
        <v>7</v>
      </c>
      <c r="H40" s="8">
        <f t="shared" si="5"/>
        <v>1.0312499999999991</v>
      </c>
    </row>
    <row r="41" spans="1:8" x14ac:dyDescent="0.25">
      <c r="A41" s="7">
        <v>318</v>
      </c>
      <c r="B41" s="7" t="s">
        <v>13</v>
      </c>
      <c r="C41" s="26">
        <v>0.157</v>
      </c>
      <c r="D41" s="26">
        <v>0.16800000000000001</v>
      </c>
      <c r="E41" s="8">
        <f t="shared" si="3"/>
        <v>93.452380952380949</v>
      </c>
      <c r="F41" s="7">
        <f t="shared" si="4"/>
        <v>1.100000000000001E-2</v>
      </c>
      <c r="G41" s="7" t="s">
        <v>7</v>
      </c>
      <c r="H41" s="8">
        <f t="shared" si="5"/>
        <v>0.68750000000000056</v>
      </c>
    </row>
    <row r="42" spans="1:8" x14ac:dyDescent="0.25">
      <c r="A42" s="7">
        <v>319</v>
      </c>
      <c r="B42" s="7" t="s">
        <v>14</v>
      </c>
      <c r="C42" s="26">
        <v>0.13600000000000001</v>
      </c>
      <c r="D42" s="26">
        <v>0.16800000000000001</v>
      </c>
      <c r="E42" s="8">
        <f t="shared" si="3"/>
        <v>80.952380952380949</v>
      </c>
      <c r="F42" s="7">
        <f t="shared" si="4"/>
        <v>3.2000000000000001E-2</v>
      </c>
      <c r="G42" s="7" t="s">
        <v>7</v>
      </c>
      <c r="H42" s="8">
        <f t="shared" si="5"/>
        <v>2</v>
      </c>
    </row>
  </sheetData>
  <mergeCells count="2">
    <mergeCell ref="A1:F1"/>
    <mergeCell ref="A35:F35"/>
  </mergeCells>
  <conditionalFormatting sqref="H3:H11 H37:H42">
    <cfRule type="cellIs" dxfId="14" priority="13" operator="greaterThan">
      <formula>2</formula>
    </cfRule>
    <cfRule type="cellIs" dxfId="13" priority="14" operator="between">
      <formula>1.01</formula>
      <formula>2</formula>
    </cfRule>
    <cfRule type="cellIs" dxfId="12" priority="15" operator="lessThanOrEqual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130" zoomScaleNormal="130" workbookViewId="0">
      <selection activeCell="D9" sqref="D9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1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5" customFormat="1" ht="18.75" x14ac:dyDescent="0.3">
      <c r="A1" s="64" t="s">
        <v>52</v>
      </c>
      <c r="B1" s="64"/>
      <c r="C1" s="64"/>
      <c r="D1" s="64"/>
      <c r="E1" s="64"/>
      <c r="F1" s="64"/>
      <c r="G1" s="32" t="s">
        <v>19</v>
      </c>
      <c r="H1" s="33">
        <v>1.7000000000000001E-2</v>
      </c>
    </row>
    <row r="2" spans="1:8" s="31" customFormat="1" ht="45" x14ac:dyDescent="0.25">
      <c r="A2" s="30" t="s">
        <v>0</v>
      </c>
      <c r="B2" s="30" t="s">
        <v>1</v>
      </c>
      <c r="C2" s="30" t="s">
        <v>2</v>
      </c>
      <c r="D2" s="18" t="s">
        <v>53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 x14ac:dyDescent="0.25">
      <c r="A3" s="2">
        <v>1</v>
      </c>
      <c r="B3" s="7" t="s">
        <v>6</v>
      </c>
      <c r="C3" s="63">
        <v>2.57</v>
      </c>
      <c r="D3" s="26">
        <v>0.25700000000000001</v>
      </c>
      <c r="E3" s="8">
        <f>(C3/D3)*100</f>
        <v>1000</v>
      </c>
      <c r="F3" s="8">
        <f>ABS(D3-C3)</f>
        <v>2.3129999999999997</v>
      </c>
      <c r="G3" s="8" t="s">
        <v>7</v>
      </c>
      <c r="H3" s="8">
        <f>ABS((C3-D3)/$H$1)</f>
        <v>136.05882352941174</v>
      </c>
    </row>
    <row r="4" spans="1:8" x14ac:dyDescent="0.25">
      <c r="A4" s="7">
        <v>59</v>
      </c>
      <c r="B4" s="7" t="s">
        <v>8</v>
      </c>
      <c r="C4" s="26">
        <v>0.25</v>
      </c>
      <c r="D4" s="26">
        <v>0.25700000000000001</v>
      </c>
      <c r="E4" s="8">
        <f t="shared" ref="E4:E6" si="0">(C4/D4)*100</f>
        <v>97.276264591439684</v>
      </c>
      <c r="F4" s="7">
        <f t="shared" ref="F4:F6" si="1">ABS(D4-C4)</f>
        <v>7.0000000000000062E-3</v>
      </c>
      <c r="G4" s="7" t="s">
        <v>7</v>
      </c>
      <c r="H4" s="8">
        <f>ABS((C4-D4)/$H$1)</f>
        <v>0.41176470588235325</v>
      </c>
    </row>
    <row r="5" spans="1:8" x14ac:dyDescent="0.25">
      <c r="A5" s="7">
        <v>105</v>
      </c>
      <c r="B5" s="7" t="s">
        <v>9</v>
      </c>
      <c r="C5" s="26">
        <v>0.24</v>
      </c>
      <c r="D5" s="26">
        <v>0.25700000000000001</v>
      </c>
      <c r="E5" s="8">
        <f t="shared" si="0"/>
        <v>93.385214007782096</v>
      </c>
      <c r="F5" s="7">
        <f t="shared" si="1"/>
        <v>1.7000000000000015E-2</v>
      </c>
      <c r="G5" s="7" t="s">
        <v>7</v>
      </c>
      <c r="H5" s="8">
        <f t="shared" ref="H5" si="2">ABS((C5-D5)/$H$1)</f>
        <v>1.0000000000000009</v>
      </c>
    </row>
    <row r="6" spans="1:8" x14ac:dyDescent="0.25">
      <c r="A6" s="7">
        <v>297</v>
      </c>
      <c r="B6" s="7" t="s">
        <v>11</v>
      </c>
      <c r="C6" s="26">
        <v>0.23300000000000001</v>
      </c>
      <c r="D6" s="26">
        <v>0.25700000000000001</v>
      </c>
      <c r="E6" s="8">
        <f t="shared" si="0"/>
        <v>90.661478599221795</v>
      </c>
      <c r="F6" s="7">
        <f t="shared" si="1"/>
        <v>2.3999999999999994E-2</v>
      </c>
      <c r="G6" s="7" t="s">
        <v>7</v>
      </c>
      <c r="H6" s="16">
        <f>ABS((C6-D6)/$H$1)</f>
        <v>1.4117647058823524</v>
      </c>
    </row>
    <row r="7" spans="1:8" x14ac:dyDescent="0.25">
      <c r="A7" s="7">
        <v>316</v>
      </c>
      <c r="B7" s="7" t="s">
        <v>12</v>
      </c>
      <c r="C7" s="26">
        <v>0.25419999999999998</v>
      </c>
      <c r="D7" s="26">
        <v>0.25700000000000001</v>
      </c>
      <c r="E7" s="8">
        <f>(C7/D7)*100</f>
        <v>98.910505836575865</v>
      </c>
      <c r="F7" s="7">
        <f>ABS(D7-C7)</f>
        <v>2.8000000000000247E-3</v>
      </c>
      <c r="G7" s="7" t="s">
        <v>7</v>
      </c>
      <c r="H7" s="8">
        <f>ABS((C7-D7)/$H$1)</f>
        <v>0.16470588235294262</v>
      </c>
    </row>
    <row r="8" spans="1:8" x14ac:dyDescent="0.25">
      <c r="B8" s="59"/>
      <c r="C8" s="60"/>
    </row>
    <row r="28" spans="1:12" ht="18.75" x14ac:dyDescent="0.3">
      <c r="A28" s="61" t="s">
        <v>54</v>
      </c>
      <c r="B28" s="61"/>
      <c r="C28" s="61"/>
      <c r="D28" s="61"/>
      <c r="E28" s="61"/>
      <c r="F28" s="61"/>
      <c r="G28" s="32" t="s">
        <v>19</v>
      </c>
      <c r="H28" s="33">
        <v>2.1999999999999999E-2</v>
      </c>
    </row>
    <row r="29" spans="1:12" s="35" customFormat="1" ht="45.75" x14ac:dyDescent="0.3">
      <c r="A29" s="30" t="s">
        <v>0</v>
      </c>
      <c r="B29" s="30" t="s">
        <v>1</v>
      </c>
      <c r="C29" s="30" t="s">
        <v>2</v>
      </c>
      <c r="D29" s="18" t="s">
        <v>55</v>
      </c>
      <c r="E29" s="19" t="s">
        <v>3</v>
      </c>
      <c r="F29" s="20" t="s">
        <v>4</v>
      </c>
      <c r="G29" s="20" t="s">
        <v>5</v>
      </c>
      <c r="H29" s="20" t="s">
        <v>16</v>
      </c>
    </row>
    <row r="30" spans="1:12" s="31" customFormat="1" x14ac:dyDescent="0.25">
      <c r="A30" s="2">
        <v>1</v>
      </c>
      <c r="B30" s="2" t="s">
        <v>6</v>
      </c>
      <c r="C30" s="45">
        <v>0.54100000000000004</v>
      </c>
      <c r="D30" s="16">
        <v>0.55000000000000004</v>
      </c>
      <c r="E30" s="8">
        <f>(C30/D30)*100</f>
        <v>98.36363636363636</v>
      </c>
      <c r="F30" s="8">
        <f>ABS(D30-C30)</f>
        <v>9.000000000000008E-3</v>
      </c>
      <c r="G30" s="8" t="s">
        <v>7</v>
      </c>
      <c r="H30" s="8">
        <f>ABS((C30-D30)/$H$28)</f>
        <v>0.4090909090909095</v>
      </c>
    </row>
    <row r="31" spans="1:12" x14ac:dyDescent="0.25">
      <c r="A31" s="7">
        <v>59</v>
      </c>
      <c r="B31" s="7" t="s">
        <v>8</v>
      </c>
      <c r="C31" s="26">
        <v>0.54</v>
      </c>
      <c r="D31" s="16">
        <v>0.55000000000000004</v>
      </c>
      <c r="E31" s="8">
        <f>(C31/D31)*100</f>
        <v>98.181818181818187</v>
      </c>
      <c r="F31" s="7">
        <f>ABS(D31-C31)</f>
        <v>1.0000000000000009E-2</v>
      </c>
      <c r="G31" s="7" t="s">
        <v>7</v>
      </c>
      <c r="H31" s="8">
        <f t="shared" ref="H31:H32" si="3">ABS((C31-D31)/$H$28)</f>
        <v>0.45454545454545497</v>
      </c>
      <c r="I31" s="51"/>
      <c r="J31" s="52"/>
      <c r="K31" s="52"/>
      <c r="L31" s="52"/>
    </row>
    <row r="32" spans="1:12" x14ac:dyDescent="0.25">
      <c r="A32" s="7">
        <v>297</v>
      </c>
      <c r="B32" s="7" t="s">
        <v>11</v>
      </c>
      <c r="C32" s="26">
        <v>0.55600000000000005</v>
      </c>
      <c r="D32" s="16">
        <v>0.55000000000000004</v>
      </c>
      <c r="E32" s="8">
        <f>(C32/D32)*100</f>
        <v>101.09090909090909</v>
      </c>
      <c r="F32" s="7">
        <f>ABS(D32-C32)</f>
        <v>6.0000000000000053E-3</v>
      </c>
      <c r="G32" s="7" t="s">
        <v>7</v>
      </c>
      <c r="H32" s="8">
        <f t="shared" si="3"/>
        <v>0.27272727272727298</v>
      </c>
    </row>
  </sheetData>
  <mergeCells count="1">
    <mergeCell ref="A1:F1"/>
  </mergeCells>
  <conditionalFormatting sqref="H3:H7">
    <cfRule type="cellIs" dxfId="11" priority="13" operator="greaterThan">
      <formula>2</formula>
    </cfRule>
    <cfRule type="cellIs" dxfId="10" priority="14" operator="between">
      <formula>1</formula>
      <formula>2</formula>
    </cfRule>
    <cfRule type="cellIs" dxfId="9" priority="15" operator="lessThanOrEqual">
      <formula>1</formula>
    </cfRule>
  </conditionalFormatting>
  <conditionalFormatting sqref="H30:H32">
    <cfRule type="cellIs" dxfId="8" priority="10" operator="greaterThan">
      <formula>2</formula>
    </cfRule>
    <cfRule type="cellIs" dxfId="7" priority="11" operator="between">
      <formula>1.01</formula>
      <formula>2</formula>
    </cfRule>
    <cfRule type="cellIs" dxfId="6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13" zoomScale="140" zoomScaleNormal="140" workbookViewId="0">
      <selection activeCell="J21" sqref="J21"/>
    </sheetView>
  </sheetViews>
  <sheetFormatPr defaultRowHeight="15" x14ac:dyDescent="0.25"/>
  <cols>
    <col min="2" max="2" width="11.28515625" bestFit="1" customWidth="1"/>
    <col min="3" max="3" width="15" bestFit="1" customWidth="1"/>
    <col min="6" max="6" width="11.42578125" customWidth="1"/>
    <col min="7" max="7" width="12" bestFit="1" customWidth="1"/>
    <col min="8" max="8" width="9.28515625" bestFit="1" customWidth="1"/>
  </cols>
  <sheetData>
    <row r="1" spans="1:8" s="39" customFormat="1" ht="18.75" x14ac:dyDescent="0.3">
      <c r="A1" s="64" t="s">
        <v>56</v>
      </c>
      <c r="B1" s="64"/>
      <c r="C1" s="64"/>
      <c r="D1" s="64"/>
      <c r="E1" s="64"/>
      <c r="F1" s="64"/>
      <c r="G1" s="32" t="s">
        <v>19</v>
      </c>
      <c r="H1" s="33">
        <v>7.0000000000000001E-3</v>
      </c>
    </row>
    <row r="2" spans="1:8" s="31" customFormat="1" ht="30" x14ac:dyDescent="0.25">
      <c r="A2" s="30" t="s">
        <v>0</v>
      </c>
      <c r="B2" s="30" t="s">
        <v>1</v>
      </c>
      <c r="C2" s="30" t="s">
        <v>2</v>
      </c>
      <c r="D2" s="18" t="s">
        <v>57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 x14ac:dyDescent="0.25">
      <c r="A3" s="2">
        <v>1</v>
      </c>
      <c r="B3" s="2" t="s">
        <v>6</v>
      </c>
      <c r="C3" s="45">
        <v>2.59</v>
      </c>
      <c r="D3" s="26">
        <v>0.255</v>
      </c>
      <c r="E3" s="8">
        <f>(C3/D3)*100</f>
        <v>1015.6862745098039</v>
      </c>
      <c r="F3" s="8">
        <f>ABS(D3-C3)</f>
        <v>2.335</v>
      </c>
      <c r="G3" s="8" t="s">
        <v>7</v>
      </c>
      <c r="H3" s="50">
        <f>ABS((C3-D3)/$H$1)</f>
        <v>333.57142857142856</v>
      </c>
    </row>
    <row r="4" spans="1:8" x14ac:dyDescent="0.25">
      <c r="A4" s="2">
        <v>59</v>
      </c>
      <c r="B4" s="2" t="s">
        <v>8</v>
      </c>
      <c r="C4" s="47">
        <v>0.23</v>
      </c>
      <c r="D4" s="26">
        <v>0.255</v>
      </c>
      <c r="E4" s="15">
        <f t="shared" ref="E4:E9" si="0">(C4/D4)*100</f>
        <v>90.196078431372555</v>
      </c>
      <c r="F4" s="2">
        <f t="shared" ref="F4:F9" si="1">ABS(D4-C4)</f>
        <v>2.4999999999999994E-2</v>
      </c>
      <c r="G4" s="2" t="s">
        <v>7</v>
      </c>
      <c r="H4" s="50">
        <f t="shared" ref="H4:H11" si="2">ABS((C4-D4)/$H$1)</f>
        <v>3.5714285714285707</v>
      </c>
    </row>
    <row r="5" spans="1:8" x14ac:dyDescent="0.25">
      <c r="A5" s="2">
        <v>105</v>
      </c>
      <c r="B5" s="2" t="s">
        <v>9</v>
      </c>
      <c r="C5" s="47">
        <v>0.27</v>
      </c>
      <c r="D5" s="26">
        <v>0.255</v>
      </c>
      <c r="E5" s="15">
        <f t="shared" si="0"/>
        <v>105.88235294117648</v>
      </c>
      <c r="F5" s="2">
        <f t="shared" si="1"/>
        <v>1.5000000000000013E-2</v>
      </c>
      <c r="G5" s="2" t="s">
        <v>7</v>
      </c>
      <c r="H5" s="50">
        <f t="shared" si="2"/>
        <v>2.1428571428571446</v>
      </c>
    </row>
    <row r="6" spans="1:8" x14ac:dyDescent="0.25">
      <c r="A6" s="2">
        <v>198</v>
      </c>
      <c r="B6" s="2" t="s">
        <v>10</v>
      </c>
      <c r="C6" s="47">
        <v>0.25</v>
      </c>
      <c r="D6" s="26">
        <v>0.255</v>
      </c>
      <c r="E6" s="15">
        <f t="shared" si="0"/>
        <v>98.039215686274503</v>
      </c>
      <c r="F6" s="2">
        <f>ABS(D6-C6)</f>
        <v>5.0000000000000044E-3</v>
      </c>
      <c r="G6" s="2" t="s">
        <v>7</v>
      </c>
      <c r="H6" s="50">
        <f t="shared" si="2"/>
        <v>0.71428571428571486</v>
      </c>
    </row>
    <row r="7" spans="1:8" x14ac:dyDescent="0.25">
      <c r="A7" s="2">
        <v>297</v>
      </c>
      <c r="B7" s="2" t="s">
        <v>11</v>
      </c>
      <c r="C7" s="47">
        <v>0.26700000000000002</v>
      </c>
      <c r="D7" s="26">
        <v>0.255</v>
      </c>
      <c r="E7" s="15">
        <f>(C7/D7)*100</f>
        <v>104.70588235294119</v>
      </c>
      <c r="F7" s="2">
        <f t="shared" si="1"/>
        <v>1.2000000000000011E-2</v>
      </c>
      <c r="G7" s="2" t="s">
        <v>7</v>
      </c>
      <c r="H7" s="50">
        <f t="shared" si="2"/>
        <v>1.7142857142857157</v>
      </c>
    </row>
    <row r="8" spans="1:8" x14ac:dyDescent="0.25">
      <c r="A8" s="2">
        <v>316</v>
      </c>
      <c r="B8" s="2" t="s">
        <v>12</v>
      </c>
      <c r="C8" s="47">
        <v>0.25800000000000001</v>
      </c>
      <c r="D8" s="26">
        <v>0.255</v>
      </c>
      <c r="E8" s="15">
        <f t="shared" si="0"/>
        <v>101.17647058823529</v>
      </c>
      <c r="F8" s="2">
        <f t="shared" si="1"/>
        <v>3.0000000000000027E-3</v>
      </c>
      <c r="G8" s="2" t="s">
        <v>7</v>
      </c>
      <c r="H8" s="50">
        <f t="shared" si="2"/>
        <v>0.42857142857142894</v>
      </c>
    </row>
    <row r="9" spans="1:8" x14ac:dyDescent="0.25">
      <c r="A9" s="2">
        <v>318</v>
      </c>
      <c r="B9" s="2" t="s">
        <v>13</v>
      </c>
      <c r="C9" s="47">
        <v>0.25030000000000002</v>
      </c>
      <c r="D9" s="26">
        <v>0.255</v>
      </c>
      <c r="E9" s="15">
        <f t="shared" si="0"/>
        <v>98.156862745098053</v>
      </c>
      <c r="F9" s="2">
        <f t="shared" si="1"/>
        <v>4.699999999999982E-3</v>
      </c>
      <c r="G9" s="2" t="s">
        <v>7</v>
      </c>
      <c r="H9" s="50">
        <f t="shared" si="2"/>
        <v>0.67142857142856882</v>
      </c>
    </row>
    <row r="10" spans="1:8" x14ac:dyDescent="0.25">
      <c r="A10" s="2">
        <v>319</v>
      </c>
      <c r="B10" s="2" t="s">
        <v>14</v>
      </c>
      <c r="C10" s="47">
        <v>0.25</v>
      </c>
      <c r="D10" s="26">
        <v>0.255</v>
      </c>
      <c r="E10" s="15">
        <f>(C10/D10)*100</f>
        <v>98.039215686274503</v>
      </c>
      <c r="F10" s="2">
        <f>ABS(D10-C10)</f>
        <v>5.0000000000000044E-3</v>
      </c>
      <c r="G10" s="2" t="s">
        <v>7</v>
      </c>
      <c r="H10" s="50">
        <f t="shared" si="2"/>
        <v>0.71428571428571486</v>
      </c>
    </row>
    <row r="11" spans="1:8" x14ac:dyDescent="0.25">
      <c r="A11" s="28">
        <v>320</v>
      </c>
      <c r="B11" s="28" t="s">
        <v>15</v>
      </c>
      <c r="C11" s="48">
        <v>0.25</v>
      </c>
      <c r="D11" s="26">
        <v>0.255</v>
      </c>
      <c r="E11" s="15">
        <f>(C11/D11)*100</f>
        <v>98.039215686274503</v>
      </c>
      <c r="F11" s="2">
        <f>ABS(D11-C11)</f>
        <v>5.0000000000000044E-3</v>
      </c>
      <c r="G11" s="2" t="s">
        <v>7</v>
      </c>
      <c r="H11" s="50">
        <f t="shared" si="2"/>
        <v>0.71428571428571486</v>
      </c>
    </row>
    <row r="12" spans="1:8" x14ac:dyDescent="0.25">
      <c r="A12" s="27"/>
      <c r="B12" s="14"/>
      <c r="C12" s="29"/>
    </row>
    <row r="13" spans="1:8" x14ac:dyDescent="0.25">
      <c r="A13" s="3"/>
      <c r="B13" s="3"/>
      <c r="C13" s="3"/>
    </row>
    <row r="34" spans="1:8" s="35" customFormat="1" ht="18.75" x14ac:dyDescent="0.3">
      <c r="A34" s="64" t="s">
        <v>58</v>
      </c>
      <c r="B34" s="64"/>
      <c r="C34" s="64"/>
      <c r="D34" s="64"/>
      <c r="E34" s="64"/>
      <c r="F34" s="64"/>
      <c r="G34" s="32" t="s">
        <v>19</v>
      </c>
      <c r="H34" s="33">
        <v>8.9999999999999993E-3</v>
      </c>
    </row>
    <row r="35" spans="1:8" s="31" customFormat="1" ht="30" x14ac:dyDescent="0.25">
      <c r="A35" s="30" t="s">
        <v>0</v>
      </c>
      <c r="B35" s="30" t="s">
        <v>1</v>
      </c>
      <c r="C35" s="30" t="s">
        <v>2</v>
      </c>
      <c r="D35" s="18" t="s">
        <v>59</v>
      </c>
      <c r="E35" s="19" t="s">
        <v>3</v>
      </c>
      <c r="F35" s="20" t="s">
        <v>4</v>
      </c>
      <c r="G35" s="20" t="s">
        <v>5</v>
      </c>
      <c r="H35" s="20" t="s">
        <v>16</v>
      </c>
    </row>
    <row r="36" spans="1:8" x14ac:dyDescent="0.25">
      <c r="A36" s="2">
        <v>1</v>
      </c>
      <c r="B36" s="2" t="s">
        <v>6</v>
      </c>
      <c r="C36" s="45">
        <v>0.183</v>
      </c>
      <c r="D36" s="26">
        <v>0.189</v>
      </c>
      <c r="E36" s="8">
        <f>(C36/D36)*100</f>
        <v>96.825396825396822</v>
      </c>
      <c r="F36" s="8">
        <f>ABS(D36-C36)</f>
        <v>6.0000000000000053E-3</v>
      </c>
      <c r="G36" s="8" t="s">
        <v>7</v>
      </c>
      <c r="H36" s="50">
        <f>ABS((C36-D36)/$H$34)</f>
        <v>0.6666666666666673</v>
      </c>
    </row>
    <row r="37" spans="1:8" x14ac:dyDescent="0.25">
      <c r="A37" s="2">
        <v>59</v>
      </c>
      <c r="B37" s="2" t="s">
        <v>8</v>
      </c>
      <c r="C37" s="53">
        <v>0.17</v>
      </c>
      <c r="D37" s="26">
        <v>0.189</v>
      </c>
      <c r="E37" s="15">
        <f t="shared" ref="E37:E41" si="3">(C37/D37)*100</f>
        <v>89.94708994708995</v>
      </c>
      <c r="F37" s="2">
        <f t="shared" ref="F37:F41" si="4">ABS(D37-C37)</f>
        <v>1.8999999999999989E-2</v>
      </c>
      <c r="G37" s="2" t="s">
        <v>7</v>
      </c>
      <c r="H37" s="50">
        <f>ABS((C37-D37)/$H$34)</f>
        <v>2.1111111111111103</v>
      </c>
    </row>
    <row r="38" spans="1:8" x14ac:dyDescent="0.25">
      <c r="A38" s="2">
        <v>198</v>
      </c>
      <c r="B38" s="2" t="s">
        <v>10</v>
      </c>
      <c r="C38" s="47">
        <v>0.19</v>
      </c>
      <c r="D38" s="26">
        <v>0.189</v>
      </c>
      <c r="E38" s="15">
        <f t="shared" si="3"/>
        <v>100.52910052910053</v>
      </c>
      <c r="F38" s="2">
        <f t="shared" si="4"/>
        <v>1.0000000000000009E-3</v>
      </c>
      <c r="G38" s="2" t="s">
        <v>7</v>
      </c>
      <c r="H38" s="50">
        <f t="shared" ref="H38:H41" si="5">ABS((C38-D38)/$H$34)</f>
        <v>0.11111111111111122</v>
      </c>
    </row>
    <row r="39" spans="1:8" x14ac:dyDescent="0.25">
      <c r="A39" s="2">
        <v>297</v>
      </c>
      <c r="B39" s="2" t="s">
        <v>11</v>
      </c>
      <c r="C39" s="47">
        <v>0.20100000000000001</v>
      </c>
      <c r="D39" s="26">
        <v>0.189</v>
      </c>
      <c r="E39" s="15">
        <f t="shared" si="3"/>
        <v>106.34920634920636</v>
      </c>
      <c r="F39" s="2">
        <f t="shared" si="4"/>
        <v>1.2000000000000011E-2</v>
      </c>
      <c r="G39" s="2" t="s">
        <v>7</v>
      </c>
      <c r="H39" s="50">
        <f t="shared" si="5"/>
        <v>1.3333333333333346</v>
      </c>
    </row>
    <row r="40" spans="1:8" x14ac:dyDescent="0.25">
      <c r="A40" s="2">
        <v>318</v>
      </c>
      <c r="B40" s="2" t="s">
        <v>13</v>
      </c>
      <c r="C40" s="47">
        <v>0.19239999999999999</v>
      </c>
      <c r="D40" s="26">
        <v>0.189</v>
      </c>
      <c r="E40" s="15">
        <f t="shared" si="3"/>
        <v>101.7989417989418</v>
      </c>
      <c r="F40" s="2">
        <f t="shared" si="4"/>
        <v>3.3999999999999864E-3</v>
      </c>
      <c r="G40" s="2" t="s">
        <v>7</v>
      </c>
      <c r="H40" s="50">
        <f t="shared" si="5"/>
        <v>0.37777777777777627</v>
      </c>
    </row>
    <row r="41" spans="1:8" x14ac:dyDescent="0.25">
      <c r="A41" s="2">
        <v>319</v>
      </c>
      <c r="B41" s="2" t="s">
        <v>14</v>
      </c>
      <c r="C41" s="47">
        <v>0.19700000000000001</v>
      </c>
      <c r="D41" s="26">
        <v>0.189</v>
      </c>
      <c r="E41" s="15">
        <f t="shared" si="3"/>
        <v>104.23280423280423</v>
      </c>
      <c r="F41" s="2">
        <f t="shared" si="4"/>
        <v>8.0000000000000071E-3</v>
      </c>
      <c r="G41" s="2" t="s">
        <v>7</v>
      </c>
      <c r="H41" s="50">
        <f t="shared" si="5"/>
        <v>0.88888888888888973</v>
      </c>
    </row>
  </sheetData>
  <mergeCells count="2">
    <mergeCell ref="A1:F1"/>
    <mergeCell ref="A34:F34"/>
  </mergeCells>
  <conditionalFormatting sqref="H3:H11 H36:H41">
    <cfRule type="cellIs" dxfId="5" priority="10" operator="greaterThan">
      <formula>2</formula>
    </cfRule>
    <cfRule type="cellIs" dxfId="4" priority="11" operator="between">
      <formula>1.01</formula>
      <formula>2</formula>
    </cfRule>
    <cfRule type="cellIs" dxfId="3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150" zoomScaleNormal="150" workbookViewId="0">
      <selection activeCell="J26" sqref="J26"/>
    </sheetView>
  </sheetViews>
  <sheetFormatPr defaultRowHeight="15" x14ac:dyDescent="0.25"/>
  <cols>
    <col min="2" max="2" width="11.28515625" bestFit="1" customWidth="1"/>
    <col min="3" max="3" width="15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5" customFormat="1" ht="18.75" x14ac:dyDescent="0.3">
      <c r="A1" s="64" t="s">
        <v>60</v>
      </c>
      <c r="B1" s="64"/>
      <c r="C1" s="64"/>
      <c r="D1" s="64"/>
      <c r="E1" s="64"/>
      <c r="F1" s="64"/>
      <c r="G1" s="32" t="s">
        <v>19</v>
      </c>
      <c r="H1" s="33">
        <v>0.01</v>
      </c>
    </row>
    <row r="2" spans="1:8" s="31" customFormat="1" ht="30" x14ac:dyDescent="0.25">
      <c r="A2" s="30" t="s">
        <v>0</v>
      </c>
      <c r="B2" s="30" t="s">
        <v>1</v>
      </c>
      <c r="C2" s="30" t="s">
        <v>2</v>
      </c>
      <c r="D2" s="18" t="s">
        <v>53</v>
      </c>
      <c r="E2" s="19" t="s">
        <v>3</v>
      </c>
      <c r="F2" s="20" t="s">
        <v>4</v>
      </c>
      <c r="G2" s="20" t="s">
        <v>5</v>
      </c>
      <c r="H2" s="20" t="s">
        <v>16</v>
      </c>
    </row>
    <row r="3" spans="1:8" x14ac:dyDescent="0.25">
      <c r="A3" s="2">
        <v>1</v>
      </c>
      <c r="B3" s="2" t="s">
        <v>6</v>
      </c>
      <c r="C3" s="45">
        <v>2.58</v>
      </c>
      <c r="D3" s="26">
        <v>0.25700000000000001</v>
      </c>
      <c r="E3" s="8">
        <f>(C3/D3)*100</f>
        <v>1003.8910505836576</v>
      </c>
      <c r="F3" s="44">
        <f>ABS(D3-C3)</f>
        <v>2.323</v>
      </c>
      <c r="G3" s="8" t="s">
        <v>7</v>
      </c>
      <c r="H3" s="50">
        <f>ABS((C3-D3)/$H$1)</f>
        <v>232.29999999999998</v>
      </c>
    </row>
    <row r="4" spans="1:8" x14ac:dyDescent="0.25">
      <c r="A4" s="7">
        <v>59</v>
      </c>
      <c r="B4" s="7" t="s">
        <v>8</v>
      </c>
      <c r="C4" s="26">
        <v>0.25</v>
      </c>
      <c r="D4" s="26">
        <v>0.25700000000000001</v>
      </c>
      <c r="E4" s="8">
        <f t="shared" ref="E4:E11" si="0">(C4/D4)*100</f>
        <v>97.276264591439684</v>
      </c>
      <c r="F4" s="44">
        <f t="shared" ref="F4:F11" si="1">ABS(D4-C4)</f>
        <v>7.0000000000000062E-3</v>
      </c>
      <c r="G4" s="7" t="s">
        <v>7</v>
      </c>
      <c r="H4" s="50">
        <f t="shared" ref="H4:H11" si="2">ABS((C4-D4)/$H$1)</f>
        <v>0.70000000000000062</v>
      </c>
    </row>
    <row r="5" spans="1:8" x14ac:dyDescent="0.25">
      <c r="A5" s="7">
        <v>105</v>
      </c>
      <c r="B5" s="7" t="s">
        <v>9</v>
      </c>
      <c r="C5" s="26">
        <v>0.24</v>
      </c>
      <c r="D5" s="26">
        <v>0.25700000000000001</v>
      </c>
      <c r="E5" s="8">
        <f t="shared" si="0"/>
        <v>93.385214007782096</v>
      </c>
      <c r="F5" s="44">
        <f t="shared" si="1"/>
        <v>1.7000000000000015E-2</v>
      </c>
      <c r="G5" s="7" t="s">
        <v>7</v>
      </c>
      <c r="H5" s="50">
        <f t="shared" si="2"/>
        <v>1.7000000000000015</v>
      </c>
    </row>
    <row r="6" spans="1:8" x14ac:dyDescent="0.25">
      <c r="A6" s="7">
        <v>198</v>
      </c>
      <c r="B6" s="7" t="s">
        <v>10</v>
      </c>
      <c r="C6" s="26">
        <v>0.25700000000000001</v>
      </c>
      <c r="D6" s="26">
        <v>0.25700000000000001</v>
      </c>
      <c r="E6" s="8">
        <f>(C6/D6)*100</f>
        <v>100</v>
      </c>
      <c r="F6" s="44">
        <f>ABS(D6-C6)</f>
        <v>0</v>
      </c>
      <c r="G6" s="7" t="s">
        <v>7</v>
      </c>
      <c r="H6" s="50">
        <f>ABS((C6-D6)/$H$1)</f>
        <v>0</v>
      </c>
    </row>
    <row r="7" spans="1:8" x14ac:dyDescent="0.25">
      <c r="A7" s="7">
        <v>297</v>
      </c>
      <c r="B7" s="7" t="s">
        <v>11</v>
      </c>
      <c r="C7" s="26">
        <v>0.23300000000000001</v>
      </c>
      <c r="D7" s="26">
        <v>0.25700000000000001</v>
      </c>
      <c r="E7" s="8">
        <f t="shared" si="0"/>
        <v>90.661478599221795</v>
      </c>
      <c r="F7" s="44">
        <f t="shared" si="1"/>
        <v>2.3999999999999994E-2</v>
      </c>
      <c r="G7" s="7" t="s">
        <v>7</v>
      </c>
      <c r="H7" s="50">
        <f t="shared" si="2"/>
        <v>2.3999999999999995</v>
      </c>
    </row>
    <row r="8" spans="1:8" x14ac:dyDescent="0.25">
      <c r="A8" s="7">
        <v>316</v>
      </c>
      <c r="B8" s="7" t="s">
        <v>12</v>
      </c>
      <c r="C8" s="26">
        <v>0.2545</v>
      </c>
      <c r="D8" s="26">
        <v>0.25700000000000001</v>
      </c>
      <c r="E8" s="8">
        <f t="shared" si="0"/>
        <v>99.027237354085599</v>
      </c>
      <c r="F8" s="44">
        <f t="shared" si="1"/>
        <v>2.5000000000000022E-3</v>
      </c>
      <c r="G8" s="7" t="s">
        <v>7</v>
      </c>
      <c r="H8" s="50">
        <f t="shared" si="2"/>
        <v>0.25000000000000022</v>
      </c>
    </row>
    <row r="9" spans="1:8" x14ac:dyDescent="0.25">
      <c r="A9" s="7">
        <v>318</v>
      </c>
      <c r="B9" s="7" t="s">
        <v>13</v>
      </c>
      <c r="C9" s="26">
        <v>0.254</v>
      </c>
      <c r="D9" s="26">
        <v>0.25700000000000001</v>
      </c>
      <c r="E9" s="8">
        <f t="shared" si="0"/>
        <v>98.832684824902728</v>
      </c>
      <c r="F9" s="44">
        <f t="shared" si="1"/>
        <v>3.0000000000000027E-3</v>
      </c>
      <c r="G9" s="7" t="s">
        <v>7</v>
      </c>
      <c r="H9" s="50">
        <f t="shared" si="2"/>
        <v>0.30000000000000027</v>
      </c>
    </row>
    <row r="10" spans="1:8" x14ac:dyDescent="0.25">
      <c r="A10" s="7">
        <v>319</v>
      </c>
      <c r="B10" s="7" t="s">
        <v>14</v>
      </c>
      <c r="C10" s="26">
        <v>0.249</v>
      </c>
      <c r="D10" s="26">
        <v>0.25700000000000001</v>
      </c>
      <c r="E10" s="8">
        <f t="shared" si="0"/>
        <v>96.887159533073927</v>
      </c>
      <c r="F10" s="44">
        <f t="shared" si="1"/>
        <v>8.0000000000000071E-3</v>
      </c>
      <c r="G10" s="7" t="s">
        <v>7</v>
      </c>
      <c r="H10" s="50">
        <f t="shared" si="2"/>
        <v>0.80000000000000071</v>
      </c>
    </row>
    <row r="11" spans="1:8" x14ac:dyDescent="0.25">
      <c r="A11" s="7">
        <v>320</v>
      </c>
      <c r="B11" s="9" t="s">
        <v>15</v>
      </c>
      <c r="C11" s="46">
        <v>0.255</v>
      </c>
      <c r="D11" s="26">
        <v>0.25700000000000001</v>
      </c>
      <c r="E11" s="8">
        <f t="shared" si="0"/>
        <v>99.221789883268485</v>
      </c>
      <c r="F11" s="44">
        <f t="shared" si="1"/>
        <v>2.0000000000000018E-3</v>
      </c>
      <c r="G11" s="7" t="s">
        <v>7</v>
      </c>
      <c r="H11" s="50">
        <f t="shared" si="2"/>
        <v>0.20000000000000018</v>
      </c>
    </row>
    <row r="12" spans="1:8" x14ac:dyDescent="0.25">
      <c r="B12" s="59"/>
      <c r="C12" s="60"/>
    </row>
    <row r="13" spans="1:8" x14ac:dyDescent="0.25">
      <c r="B13" s="3"/>
      <c r="C13" s="3"/>
    </row>
    <row r="34" spans="1:8" s="35" customFormat="1" ht="18.75" x14ac:dyDescent="0.3">
      <c r="A34" s="64" t="s">
        <v>61</v>
      </c>
      <c r="B34" s="64"/>
      <c r="C34" s="64"/>
      <c r="D34" s="64"/>
      <c r="E34" s="64"/>
      <c r="F34" s="64"/>
      <c r="G34" s="32" t="s">
        <v>19</v>
      </c>
      <c r="H34" s="33">
        <v>2.1000000000000001E-2</v>
      </c>
    </row>
    <row r="35" spans="1:8" s="31" customFormat="1" ht="30" x14ac:dyDescent="0.25">
      <c r="A35" s="30" t="s">
        <v>0</v>
      </c>
      <c r="B35" s="30" t="s">
        <v>1</v>
      </c>
      <c r="C35" s="30" t="s">
        <v>2</v>
      </c>
      <c r="D35" s="18" t="s">
        <v>62</v>
      </c>
      <c r="E35" s="19" t="s">
        <v>3</v>
      </c>
      <c r="F35" s="20" t="s">
        <v>4</v>
      </c>
      <c r="G35" s="20" t="s">
        <v>5</v>
      </c>
      <c r="H35" s="20" t="s">
        <v>16</v>
      </c>
    </row>
    <row r="36" spans="1:8" x14ac:dyDescent="0.25">
      <c r="A36" s="2">
        <v>1</v>
      </c>
      <c r="B36" s="2" t="s">
        <v>6</v>
      </c>
      <c r="C36" s="45">
        <v>0.54200000000000004</v>
      </c>
      <c r="D36" s="16">
        <v>0.55600000000000005</v>
      </c>
      <c r="E36" s="8">
        <f>(C36/D36)*100</f>
        <v>97.482014388489205</v>
      </c>
      <c r="F36" s="44">
        <f>ABS(D36-C36)</f>
        <v>1.4000000000000012E-2</v>
      </c>
      <c r="G36" s="8" t="s">
        <v>7</v>
      </c>
      <c r="H36" s="8">
        <f>ABS((C36-D36)/$H$34)</f>
        <v>0.66666666666666718</v>
      </c>
    </row>
    <row r="37" spans="1:8" x14ac:dyDescent="0.25">
      <c r="A37" s="2">
        <v>59</v>
      </c>
      <c r="B37" s="2" t="s">
        <v>8</v>
      </c>
      <c r="C37" s="47">
        <v>0.54</v>
      </c>
      <c r="D37" s="16">
        <v>0.55600000000000005</v>
      </c>
      <c r="E37" s="15">
        <f t="shared" ref="E37:E41" si="3">(C37/D37)*100</f>
        <v>97.122302158273371</v>
      </c>
      <c r="F37" s="45">
        <f t="shared" ref="F37:F41" si="4">ABS(D37-C37)</f>
        <v>1.6000000000000014E-2</v>
      </c>
      <c r="G37" s="2" t="s">
        <v>7</v>
      </c>
      <c r="H37" s="8">
        <f t="shared" ref="H37:H41" si="5">ABS((C37-D37)/$H$34)</f>
        <v>0.76190476190476253</v>
      </c>
    </row>
    <row r="38" spans="1:8" x14ac:dyDescent="0.25">
      <c r="A38" s="2">
        <v>198</v>
      </c>
      <c r="B38" s="2" t="s">
        <v>10</v>
      </c>
      <c r="C38" s="47">
        <v>0.56699999999999995</v>
      </c>
      <c r="D38" s="16">
        <v>0.55600000000000005</v>
      </c>
      <c r="E38" s="15">
        <f t="shared" si="3"/>
        <v>101.97841726618704</v>
      </c>
      <c r="F38" s="45">
        <f t="shared" si="4"/>
        <v>1.0999999999999899E-2</v>
      </c>
      <c r="G38" s="2" t="s">
        <v>7</v>
      </c>
      <c r="H38" s="8">
        <f t="shared" si="5"/>
        <v>0.52380952380951895</v>
      </c>
    </row>
    <row r="39" spans="1:8" x14ac:dyDescent="0.25">
      <c r="A39" s="2">
        <v>297</v>
      </c>
      <c r="B39" s="2" t="s">
        <v>11</v>
      </c>
      <c r="C39" s="47">
        <v>0.55600000000000005</v>
      </c>
      <c r="D39" s="16">
        <v>0.55600000000000005</v>
      </c>
      <c r="E39" s="15">
        <f t="shared" si="3"/>
        <v>100</v>
      </c>
      <c r="F39" s="45">
        <f t="shared" si="4"/>
        <v>0</v>
      </c>
      <c r="G39" s="2" t="s">
        <v>7</v>
      </c>
      <c r="H39" s="8">
        <f t="shared" si="5"/>
        <v>0</v>
      </c>
    </row>
    <row r="40" spans="1:8" x14ac:dyDescent="0.25">
      <c r="A40" s="2">
        <v>318</v>
      </c>
      <c r="B40" s="2" t="s">
        <v>13</v>
      </c>
      <c r="C40" s="47">
        <v>0.56399999999999995</v>
      </c>
      <c r="D40" s="16">
        <v>0.55600000000000005</v>
      </c>
      <c r="E40" s="15">
        <f t="shared" si="3"/>
        <v>101.43884892086331</v>
      </c>
      <c r="F40" s="45">
        <f t="shared" si="4"/>
        <v>7.9999999999998961E-3</v>
      </c>
      <c r="G40" s="2" t="s">
        <v>7</v>
      </c>
      <c r="H40" s="8">
        <f t="shared" si="5"/>
        <v>0.38095238095237599</v>
      </c>
    </row>
    <row r="41" spans="1:8" x14ac:dyDescent="0.25">
      <c r="A41" s="2">
        <v>319</v>
      </c>
      <c r="B41" s="2" t="s">
        <v>14</v>
      </c>
      <c r="C41" s="47">
        <v>0.56200000000000006</v>
      </c>
      <c r="D41" s="16">
        <v>0.55600000000000005</v>
      </c>
      <c r="E41" s="15">
        <f t="shared" si="3"/>
        <v>101.07913669064747</v>
      </c>
      <c r="F41" s="45">
        <f t="shared" si="4"/>
        <v>6.0000000000000053E-3</v>
      </c>
      <c r="G41" s="2" t="s">
        <v>7</v>
      </c>
      <c r="H41" s="8">
        <f t="shared" si="5"/>
        <v>0.28571428571428598</v>
      </c>
    </row>
  </sheetData>
  <mergeCells count="2">
    <mergeCell ref="A1:F1"/>
    <mergeCell ref="A34:F34"/>
  </mergeCells>
  <conditionalFormatting sqref="H3:H11 H36:H41">
    <cfRule type="cellIs" dxfId="2" priority="19" operator="greaterThan">
      <formula>2</formula>
    </cfRule>
    <cfRule type="cellIs" dxfId="1" priority="20" operator="between">
      <formula>1.01</formula>
      <formula>2</formula>
    </cfRule>
    <cfRule type="cellIs" dxfId="0" priority="21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TN</vt:lpstr>
      <vt:lpstr>TP</vt:lpstr>
      <vt:lpstr>TKN</vt:lpstr>
      <vt:lpstr>NH3</vt:lpstr>
      <vt:lpstr>NO3</vt:lpstr>
      <vt:lpstr>PO4</vt:lpstr>
      <vt:lpstr>NO2+NO3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lrubin</cp:lastModifiedBy>
  <dcterms:created xsi:type="dcterms:W3CDTF">2013-01-02T20:56:29Z</dcterms:created>
  <dcterms:modified xsi:type="dcterms:W3CDTF">2015-01-07T19:33:55Z</dcterms:modified>
</cp:coreProperties>
</file>